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5040"/>
  </bookViews>
  <sheets>
    <sheet name="++Panduan Pencetakan ++" sheetId="6" r:id="rId1"/>
    <sheet name="1 SKP" sheetId="1" r:id="rId2"/>
    <sheet name="2 PENILAIAN SKP" sheetId="2" r:id="rId3"/>
    <sheet name="3 PENILAIAN PERILAKU" sheetId="5" r:id="rId4"/>
    <sheet name="4 NAMA" sheetId="3" r:id="rId5"/>
    <sheet name="5 NILAI SKP &amp; PERILAKU" sheetId="4" r:id="rId6"/>
    <sheet name="Sheet2" sheetId="7" r:id="rId7"/>
  </sheets>
  <calcPr calcId="124519"/>
</workbook>
</file>

<file path=xl/calcChain.xml><?xml version="1.0" encoding="utf-8"?>
<calcChain xmlns="http://schemas.openxmlformats.org/spreadsheetml/2006/main">
  <c r="AK30" i="2"/>
  <c r="AN30" s="1"/>
  <c r="AG30"/>
  <c r="Q30" s="1"/>
  <c r="Z30"/>
  <c r="Y30"/>
  <c r="T30"/>
  <c r="O30"/>
  <c r="L30"/>
  <c r="I30"/>
  <c r="AL30" s="1"/>
  <c r="H30"/>
  <c r="G30"/>
  <c r="W30" s="1"/>
  <c r="AA30" s="1"/>
  <c r="F30"/>
  <c r="E30"/>
  <c r="D30"/>
  <c r="C30"/>
  <c r="B30"/>
  <c r="A30"/>
  <c r="AC29"/>
  <c r="Y29"/>
  <c r="AG29" s="1"/>
  <c r="Q29" s="1"/>
  <c r="T29"/>
  <c r="L29"/>
  <c r="I29"/>
  <c r="AF29" s="1"/>
  <c r="H29"/>
  <c r="O29" s="1"/>
  <c r="G29"/>
  <c r="AK29" s="1"/>
  <c r="F29"/>
  <c r="Z29" s="1"/>
  <c r="E29"/>
  <c r="D29"/>
  <c r="C29"/>
  <c r="B29"/>
  <c r="A29"/>
  <c r="AC28"/>
  <c r="W28"/>
  <c r="AA28" s="1"/>
  <c r="I28"/>
  <c r="AL28" s="1"/>
  <c r="H28"/>
  <c r="O28" s="1"/>
  <c r="G28"/>
  <c r="AK28" s="1"/>
  <c r="F28"/>
  <c r="Z28" s="1"/>
  <c r="E28"/>
  <c r="L28" s="1"/>
  <c r="D28"/>
  <c r="Y28" s="1"/>
  <c r="AG28" s="1"/>
  <c r="Q28" s="1"/>
  <c r="C28"/>
  <c r="B28"/>
  <c r="A28"/>
  <c r="AL27"/>
  <c r="AE27"/>
  <c r="Z27"/>
  <c r="W27"/>
  <c r="AA27" s="1"/>
  <c r="I27"/>
  <c r="AF27" s="1"/>
  <c r="H27"/>
  <c r="O27" s="1"/>
  <c r="G27"/>
  <c r="AK27" s="1"/>
  <c r="F27"/>
  <c r="E27"/>
  <c r="L27" s="1"/>
  <c r="D27"/>
  <c r="Y27" s="1"/>
  <c r="AG27" s="1"/>
  <c r="Q27" s="1"/>
  <c r="C27"/>
  <c r="B27"/>
  <c r="A27"/>
  <c r="AL26"/>
  <c r="AE26"/>
  <c r="Z26"/>
  <c r="Y26"/>
  <c r="AG26" s="1"/>
  <c r="Q26" s="1"/>
  <c r="T26"/>
  <c r="O26"/>
  <c r="L26"/>
  <c r="I26"/>
  <c r="AF26" s="1"/>
  <c r="H26"/>
  <c r="G26"/>
  <c r="W26" s="1"/>
  <c r="AA26" s="1"/>
  <c r="F26"/>
  <c r="E26"/>
  <c r="D26"/>
  <c r="C26"/>
  <c r="B26"/>
  <c r="A26"/>
  <c r="AC25"/>
  <c r="Y25"/>
  <c r="AG25" s="1"/>
  <c r="Q25" s="1"/>
  <c r="T25"/>
  <c r="O25"/>
  <c r="L25"/>
  <c r="I25"/>
  <c r="AF25" s="1"/>
  <c r="H25"/>
  <c r="G25"/>
  <c r="AK25" s="1"/>
  <c r="F25"/>
  <c r="Z25" s="1"/>
  <c r="E25"/>
  <c r="D25"/>
  <c r="C25"/>
  <c r="B25"/>
  <c r="A25"/>
  <c r="AC24"/>
  <c r="W24"/>
  <c r="AA24" s="1"/>
  <c r="I24"/>
  <c r="AL24" s="1"/>
  <c r="H24"/>
  <c r="O24" s="1"/>
  <c r="G24"/>
  <c r="AK24" s="1"/>
  <c r="F24"/>
  <c r="Z24" s="1"/>
  <c r="E24"/>
  <c r="L24" s="1"/>
  <c r="D24"/>
  <c r="Y24" s="1"/>
  <c r="AG24" s="1"/>
  <c r="Q24" s="1"/>
  <c r="C24"/>
  <c r="B24"/>
  <c r="A24"/>
  <c r="AL23"/>
  <c r="AE23"/>
  <c r="Z23"/>
  <c r="W23"/>
  <c r="AA23" s="1"/>
  <c r="I23"/>
  <c r="AF23" s="1"/>
  <c r="H23"/>
  <c r="O23" s="1"/>
  <c r="G23"/>
  <c r="AK23" s="1"/>
  <c r="F23"/>
  <c r="E23"/>
  <c r="L23" s="1"/>
  <c r="D23"/>
  <c r="Y23" s="1"/>
  <c r="AG23" s="1"/>
  <c r="Q23" s="1"/>
  <c r="C23"/>
  <c r="B23"/>
  <c r="A23"/>
  <c r="AL22"/>
  <c r="AE22"/>
  <c r="Z22"/>
  <c r="Y22"/>
  <c r="AG22" s="1"/>
  <c r="Q22" s="1"/>
  <c r="T22"/>
  <c r="O22"/>
  <c r="L22"/>
  <c r="I22"/>
  <c r="AF22" s="1"/>
  <c r="H22"/>
  <c r="G22"/>
  <c r="W22" s="1"/>
  <c r="AA22" s="1"/>
  <c r="F22"/>
  <c r="E22"/>
  <c r="D22"/>
  <c r="C22"/>
  <c r="B22"/>
  <c r="A22"/>
  <c r="AC21"/>
  <c r="Y21"/>
  <c r="AG21" s="1"/>
  <c r="Q21" s="1"/>
  <c r="T21"/>
  <c r="O21"/>
  <c r="L21"/>
  <c r="I21"/>
  <c r="AF21" s="1"/>
  <c r="H21"/>
  <c r="G21"/>
  <c r="AK21" s="1"/>
  <c r="F21"/>
  <c r="Z21" s="1"/>
  <c r="E21"/>
  <c r="D21"/>
  <c r="C21"/>
  <c r="B21"/>
  <c r="A21"/>
  <c r="AC20"/>
  <c r="W20"/>
  <c r="AA20" s="1"/>
  <c r="I20"/>
  <c r="AL20" s="1"/>
  <c r="H20"/>
  <c r="O20" s="1"/>
  <c r="G20"/>
  <c r="AK20" s="1"/>
  <c r="F20"/>
  <c r="Z20" s="1"/>
  <c r="E20"/>
  <c r="L20" s="1"/>
  <c r="D20"/>
  <c r="Y20" s="1"/>
  <c r="AG20" s="1"/>
  <c r="Q20" s="1"/>
  <c r="C20"/>
  <c r="B20"/>
  <c r="A20"/>
  <c r="AL19"/>
  <c r="AE19"/>
  <c r="Z19"/>
  <c r="W19"/>
  <c r="AA19" s="1"/>
  <c r="I19"/>
  <c r="AF19" s="1"/>
  <c r="H19"/>
  <c r="O19" s="1"/>
  <c r="G19"/>
  <c r="AD19" s="1"/>
  <c r="F19"/>
  <c r="E19"/>
  <c r="L19" s="1"/>
  <c r="D19"/>
  <c r="Y19" s="1"/>
  <c r="AG19" s="1"/>
  <c r="Q19" s="1"/>
  <c r="C19"/>
  <c r="B19"/>
  <c r="A19"/>
  <c r="AL18"/>
  <c r="AE18"/>
  <c r="Z18"/>
  <c r="Y18"/>
  <c r="AG18" s="1"/>
  <c r="Q18" s="1"/>
  <c r="T18"/>
  <c r="O18"/>
  <c r="L18"/>
  <c r="I18"/>
  <c r="AF18" s="1"/>
  <c r="H18"/>
  <c r="G18"/>
  <c r="W18" s="1"/>
  <c r="AA18" s="1"/>
  <c r="F18"/>
  <c r="E18"/>
  <c r="D18"/>
  <c r="C18"/>
  <c r="B18"/>
  <c r="A18"/>
  <c r="AC17"/>
  <c r="Y17"/>
  <c r="AG17" s="1"/>
  <c r="Q17" s="1"/>
  <c r="T17"/>
  <c r="O17"/>
  <c r="L17"/>
  <c r="I17"/>
  <c r="R17" s="1"/>
  <c r="U17" s="1"/>
  <c r="H17"/>
  <c r="G17"/>
  <c r="AK17" s="1"/>
  <c r="F17"/>
  <c r="Z17" s="1"/>
  <c r="E17"/>
  <c r="D17"/>
  <c r="C17"/>
  <c r="B17"/>
  <c r="A17"/>
  <c r="AC16"/>
  <c r="W16"/>
  <c r="AA16" s="1"/>
  <c r="I16"/>
  <c r="AF16" s="1"/>
  <c r="H16"/>
  <c r="O16" s="1"/>
  <c r="G16"/>
  <c r="AK16" s="1"/>
  <c r="F16"/>
  <c r="Z16" s="1"/>
  <c r="E16"/>
  <c r="L16" s="1"/>
  <c r="D16"/>
  <c r="Y16" s="1"/>
  <c r="AG16" s="1"/>
  <c r="Q16" s="1"/>
  <c r="C16"/>
  <c r="B16"/>
  <c r="A16"/>
  <c r="AL15"/>
  <c r="AE15"/>
  <c r="Z15"/>
  <c r="W15"/>
  <c r="AA15" s="1"/>
  <c r="I15"/>
  <c r="AF15" s="1"/>
  <c r="H15"/>
  <c r="O15" s="1"/>
  <c r="G15"/>
  <c r="AD15" s="1"/>
  <c r="F15"/>
  <c r="E15"/>
  <c r="L15" s="1"/>
  <c r="D15"/>
  <c r="Y15" s="1"/>
  <c r="AG15" s="1"/>
  <c r="Q15" s="1"/>
  <c r="C15"/>
  <c r="B15"/>
  <c r="A15"/>
  <c r="AL14"/>
  <c r="AE14"/>
  <c r="Z14"/>
  <c r="Y14"/>
  <c r="AG14" s="1"/>
  <c r="Q14" s="1"/>
  <c r="T14"/>
  <c r="O14"/>
  <c r="L14"/>
  <c r="I14"/>
  <c r="AF14" s="1"/>
  <c r="H14"/>
  <c r="G14"/>
  <c r="W14" s="1"/>
  <c r="AA14" s="1"/>
  <c r="F14"/>
  <c r="E14"/>
  <c r="D14"/>
  <c r="C14"/>
  <c r="B14"/>
  <c r="A14"/>
  <c r="AC13"/>
  <c r="Y13"/>
  <c r="AG13" s="1"/>
  <c r="Q13" s="1"/>
  <c r="T13"/>
  <c r="O13"/>
  <c r="L13"/>
  <c r="I13"/>
  <c r="AF13" s="1"/>
  <c r="H13"/>
  <c r="G13"/>
  <c r="AK13" s="1"/>
  <c r="F13"/>
  <c r="Z13" s="1"/>
  <c r="E13"/>
  <c r="D13"/>
  <c r="C13"/>
  <c r="B13"/>
  <c r="A13"/>
  <c r="AC12"/>
  <c r="W12"/>
  <c r="AA12" s="1"/>
  <c r="I12"/>
  <c r="AL12" s="1"/>
  <c r="H12"/>
  <c r="O12" s="1"/>
  <c r="G12"/>
  <c r="AK12" s="1"/>
  <c r="F12"/>
  <c r="Z12" s="1"/>
  <c r="E12"/>
  <c r="L12" s="1"/>
  <c r="D12"/>
  <c r="Y12" s="1"/>
  <c r="AG12" s="1"/>
  <c r="Q12" s="1"/>
  <c r="C12"/>
  <c r="B12"/>
  <c r="A12"/>
  <c r="AL11"/>
  <c r="AE11"/>
  <c r="Z11"/>
  <c r="W11"/>
  <c r="AA11" s="1"/>
  <c r="I11"/>
  <c r="AF11" s="1"/>
  <c r="H11"/>
  <c r="O11" s="1"/>
  <c r="G11"/>
  <c r="AK11" s="1"/>
  <c r="F11"/>
  <c r="E11"/>
  <c r="L11" s="1"/>
  <c r="D11"/>
  <c r="Y11" s="1"/>
  <c r="AG11" s="1"/>
  <c r="Q11" s="1"/>
  <c r="C11"/>
  <c r="B11"/>
  <c r="A11"/>
  <c r="AL10"/>
  <c r="AE10"/>
  <c r="Z10"/>
  <c r="Y10"/>
  <c r="AG10" s="1"/>
  <c r="Q10" s="1"/>
  <c r="T10"/>
  <c r="O10"/>
  <c r="L10"/>
  <c r="I10"/>
  <c r="AF10" s="1"/>
  <c r="H10"/>
  <c r="G10"/>
  <c r="W10" s="1"/>
  <c r="AA10" s="1"/>
  <c r="F10"/>
  <c r="E10"/>
  <c r="D10"/>
  <c r="C10"/>
  <c r="B10"/>
  <c r="A10"/>
  <c r="C14" i="5"/>
  <c r="C15"/>
  <c r="C16" s="1"/>
  <c r="A2" i="2"/>
  <c r="A2" i="5" s="1"/>
  <c r="A9" i="2"/>
  <c r="A8"/>
  <c r="D58" i="1"/>
  <c r="D57"/>
  <c r="E19"/>
  <c r="E18"/>
  <c r="E38"/>
  <c r="E37"/>
  <c r="E33"/>
  <c r="E36"/>
  <c r="E35"/>
  <c r="E27"/>
  <c r="E26"/>
  <c r="E25"/>
  <c r="E24"/>
  <c r="E23"/>
  <c r="I9" i="2"/>
  <c r="AF9" s="1"/>
  <c r="H9"/>
  <c r="O9" s="1"/>
  <c r="G9"/>
  <c r="AK9" s="1"/>
  <c r="F9"/>
  <c r="Z9" s="1"/>
  <c r="E9"/>
  <c r="L9" s="1"/>
  <c r="D9"/>
  <c r="C9"/>
  <c r="B9"/>
  <c r="B8"/>
  <c r="E40" i="1"/>
  <c r="E39"/>
  <c r="E34"/>
  <c r="E32"/>
  <c r="E31"/>
  <c r="E30"/>
  <c r="E29"/>
  <c r="E28"/>
  <c r="E22"/>
  <c r="E21"/>
  <c r="E20"/>
  <c r="G13" i="5"/>
  <c r="F14" i="4"/>
  <c r="I8" i="2"/>
  <c r="AL8" s="1"/>
  <c r="G8"/>
  <c r="AD8" s="1"/>
  <c r="F8"/>
  <c r="Z8" s="1"/>
  <c r="D8"/>
  <c r="T8" s="1"/>
  <c r="C23" i="5"/>
  <c r="C22"/>
  <c r="F11" i="4"/>
  <c r="G11" s="1"/>
  <c r="D9" i="5"/>
  <c r="G9"/>
  <c r="D10"/>
  <c r="G10"/>
  <c r="D11"/>
  <c r="G11"/>
  <c r="D12"/>
  <c r="D8"/>
  <c r="G8"/>
  <c r="F12" i="4"/>
  <c r="G12" s="1"/>
  <c r="F10"/>
  <c r="G10"/>
  <c r="F9"/>
  <c r="G9" s="1"/>
  <c r="F8"/>
  <c r="G8" s="1"/>
  <c r="E15"/>
  <c r="E14"/>
  <c r="E13"/>
  <c r="E12"/>
  <c r="E11"/>
  <c r="E10"/>
  <c r="E9"/>
  <c r="E8"/>
  <c r="G15" i="5"/>
  <c r="K30" i="3"/>
  <c r="K29"/>
  <c r="K28"/>
  <c r="D31" s="1"/>
  <c r="K27"/>
  <c r="D30" s="1"/>
  <c r="K24"/>
  <c r="K23"/>
  <c r="K22"/>
  <c r="D18" s="1"/>
  <c r="K21"/>
  <c r="D17" s="1"/>
  <c r="K18"/>
  <c r="K17"/>
  <c r="K16"/>
  <c r="B25" s="1"/>
  <c r="K15"/>
  <c r="B24" s="1"/>
  <c r="E9" i="1"/>
  <c r="E8"/>
  <c r="E7"/>
  <c r="E6"/>
  <c r="E5"/>
  <c r="R16" i="5"/>
  <c r="W16"/>
  <c r="L16"/>
  <c r="K16"/>
  <c r="S16"/>
  <c r="X15"/>
  <c r="Y15"/>
  <c r="O15"/>
  <c r="L15"/>
  <c r="K15"/>
  <c r="S15"/>
  <c r="R14"/>
  <c r="W14"/>
  <c r="L14"/>
  <c r="K14"/>
  <c r="S14"/>
  <c r="X13"/>
  <c r="O13"/>
  <c r="L13"/>
  <c r="K13"/>
  <c r="S13"/>
  <c r="R12"/>
  <c r="W12"/>
  <c r="L12"/>
  <c r="K12"/>
  <c r="X11"/>
  <c r="O11"/>
  <c r="L11"/>
  <c r="K11"/>
  <c r="R10"/>
  <c r="W10"/>
  <c r="L10"/>
  <c r="K10"/>
  <c r="X9"/>
  <c r="O9"/>
  <c r="L9"/>
  <c r="K9"/>
  <c r="K8"/>
  <c r="F8"/>
  <c r="R8"/>
  <c r="W8"/>
  <c r="L8"/>
  <c r="G49" i="1"/>
  <c r="G48"/>
  <c r="A49"/>
  <c r="M48" i="2"/>
  <c r="A48" i="1"/>
  <c r="M47" i="2"/>
  <c r="C8"/>
  <c r="H8"/>
  <c r="O8" s="1"/>
  <c r="E8"/>
  <c r="L8" s="1"/>
  <c r="Z8" i="5"/>
  <c r="Z14"/>
  <c r="Z16"/>
  <c r="S12"/>
  <c r="I8"/>
  <c r="O8"/>
  <c r="Q8"/>
  <c r="X8"/>
  <c r="Y8"/>
  <c r="AA8"/>
  <c r="J9"/>
  <c r="N9"/>
  <c r="P9"/>
  <c r="R9"/>
  <c r="W9"/>
  <c r="Z9"/>
  <c r="F10"/>
  <c r="I10"/>
  <c r="O10"/>
  <c r="Q10"/>
  <c r="X10"/>
  <c r="J11"/>
  <c r="N11"/>
  <c r="P11"/>
  <c r="R11"/>
  <c r="W11"/>
  <c r="Y11"/>
  <c r="F12"/>
  <c r="I12"/>
  <c r="M12"/>
  <c r="O12"/>
  <c r="Q12"/>
  <c r="X12"/>
  <c r="J13"/>
  <c r="N13"/>
  <c r="P13"/>
  <c r="R13"/>
  <c r="W13"/>
  <c r="F14"/>
  <c r="I14"/>
  <c r="M14"/>
  <c r="O14"/>
  <c r="Q14"/>
  <c r="X14"/>
  <c r="Y14"/>
  <c r="AA14"/>
  <c r="J15"/>
  <c r="N15"/>
  <c r="P15"/>
  <c r="R15"/>
  <c r="W15"/>
  <c r="Z15"/>
  <c r="AA15"/>
  <c r="F16"/>
  <c r="I16"/>
  <c r="M16"/>
  <c r="O16"/>
  <c r="Q16"/>
  <c r="X16"/>
  <c r="J8"/>
  <c r="N8"/>
  <c r="P8"/>
  <c r="F9"/>
  <c r="I9"/>
  <c r="M9"/>
  <c r="S9"/>
  <c r="Q9"/>
  <c r="J10"/>
  <c r="N10"/>
  <c r="P10"/>
  <c r="F11"/>
  <c r="I11"/>
  <c r="M11"/>
  <c r="S11"/>
  <c r="Q11"/>
  <c r="G12"/>
  <c r="J12"/>
  <c r="N12"/>
  <c r="P12"/>
  <c r="F13"/>
  <c r="I13"/>
  <c r="M13"/>
  <c r="Q13"/>
  <c r="G14"/>
  <c r="J14"/>
  <c r="N14"/>
  <c r="P14"/>
  <c r="F15"/>
  <c r="I15"/>
  <c r="M15"/>
  <c r="Q15"/>
  <c r="J16"/>
  <c r="N16"/>
  <c r="P16"/>
  <c r="M8"/>
  <c r="S8"/>
  <c r="Z13"/>
  <c r="AA13"/>
  <c r="Y13"/>
  <c r="Z11"/>
  <c r="AA11"/>
  <c r="M10"/>
  <c r="S10"/>
  <c r="G16"/>
  <c r="Z10"/>
  <c r="Y10"/>
  <c r="Z12"/>
  <c r="Y12"/>
  <c r="AA12"/>
  <c r="Y9"/>
  <c r="AA9"/>
  <c r="Y16"/>
  <c r="AA16"/>
  <c r="AA10"/>
  <c r="X35" i="2"/>
  <c r="Y8"/>
  <c r="AG8" s="1"/>
  <c r="Q8" s="1"/>
  <c r="Y9"/>
  <c r="AG9" s="1"/>
  <c r="Q9" s="1"/>
  <c r="T9"/>
  <c r="AM11" l="1"/>
  <c r="AO11" s="1"/>
  <c r="AN11"/>
  <c r="AN13"/>
  <c r="AN21"/>
  <c r="AM17"/>
  <c r="AO17" s="1"/>
  <c r="AN17"/>
  <c r="AM23"/>
  <c r="AO23" s="1"/>
  <c r="AN23"/>
  <c r="AM25"/>
  <c r="AO25" s="1"/>
  <c r="AN25"/>
  <c r="AN12"/>
  <c r="AM12"/>
  <c r="AN20"/>
  <c r="AM20"/>
  <c r="AN28"/>
  <c r="AM28"/>
  <c r="AM27"/>
  <c r="AO27" s="1"/>
  <c r="AN27"/>
  <c r="AN29"/>
  <c r="AN16"/>
  <c r="AN24"/>
  <c r="AM24"/>
  <c r="AK10"/>
  <c r="X12"/>
  <c r="AB12" s="1"/>
  <c r="AF12"/>
  <c r="AK14"/>
  <c r="R16"/>
  <c r="U16" s="1"/>
  <c r="AK18"/>
  <c r="X20"/>
  <c r="AB20" s="1"/>
  <c r="AF20"/>
  <c r="AK22"/>
  <c r="X24"/>
  <c r="AB24" s="1"/>
  <c r="AD26"/>
  <c r="X28"/>
  <c r="AB28" s="1"/>
  <c r="AF28"/>
  <c r="AD30"/>
  <c r="AD11"/>
  <c r="R13"/>
  <c r="U13" s="1"/>
  <c r="AK15"/>
  <c r="AE16"/>
  <c r="AL16"/>
  <c r="AM16" s="1"/>
  <c r="AO16" s="1"/>
  <c r="X17"/>
  <c r="AB17" s="1"/>
  <c r="AF17"/>
  <c r="AK19"/>
  <c r="R21"/>
  <c r="U21" s="1"/>
  <c r="AC22"/>
  <c r="AD23"/>
  <c r="R25"/>
  <c r="U25" s="1"/>
  <c r="AD27"/>
  <c r="R10"/>
  <c r="U10" s="1"/>
  <c r="X10"/>
  <c r="AB10" s="1"/>
  <c r="T11"/>
  <c r="AC11"/>
  <c r="AD12"/>
  <c r="W13"/>
  <c r="AA13" s="1"/>
  <c r="AE13"/>
  <c r="AL13"/>
  <c r="AM13" s="1"/>
  <c r="AO13" s="1"/>
  <c r="R14"/>
  <c r="U14" s="1"/>
  <c r="X14"/>
  <c r="AB14" s="1"/>
  <c r="T15"/>
  <c r="AC15"/>
  <c r="AD16"/>
  <c r="W17"/>
  <c r="AA17" s="1"/>
  <c r="AE17"/>
  <c r="AL17"/>
  <c r="R18"/>
  <c r="U18" s="1"/>
  <c r="X18"/>
  <c r="AB18" s="1"/>
  <c r="T19"/>
  <c r="AC19"/>
  <c r="AD20"/>
  <c r="W21"/>
  <c r="AA21" s="1"/>
  <c r="AE21"/>
  <c r="AL21"/>
  <c r="AM21" s="1"/>
  <c r="AO21" s="1"/>
  <c r="R22"/>
  <c r="U22" s="1"/>
  <c r="X22"/>
  <c r="AB22" s="1"/>
  <c r="T23"/>
  <c r="AC23"/>
  <c r="AD24"/>
  <c r="W25"/>
  <c r="AA25" s="1"/>
  <c r="AE25"/>
  <c r="AL25"/>
  <c r="R26"/>
  <c r="U26" s="1"/>
  <c r="X26"/>
  <c r="AB26" s="1"/>
  <c r="T27"/>
  <c r="AC27"/>
  <c r="AD28"/>
  <c r="W29"/>
  <c r="AA29" s="1"/>
  <c r="AE29"/>
  <c r="AL29"/>
  <c r="AM29" s="1"/>
  <c r="AO29" s="1"/>
  <c r="R30"/>
  <c r="U30" s="1"/>
  <c r="X30"/>
  <c r="AB30" s="1"/>
  <c r="AF30"/>
  <c r="AM30"/>
  <c r="AO30" s="1"/>
  <c r="AD10"/>
  <c r="R12"/>
  <c r="U12" s="1"/>
  <c r="AD14"/>
  <c r="X16"/>
  <c r="AB16" s="1"/>
  <c r="AD18"/>
  <c r="R20"/>
  <c r="U20" s="1"/>
  <c r="AD22"/>
  <c r="R24"/>
  <c r="U24" s="1"/>
  <c r="AF24"/>
  <c r="AK26"/>
  <c r="R28"/>
  <c r="U28" s="1"/>
  <c r="AC10"/>
  <c r="AE12"/>
  <c r="X13"/>
  <c r="AB13" s="1"/>
  <c r="AC14"/>
  <c r="AC18"/>
  <c r="AE20"/>
  <c r="X21"/>
  <c r="AB21" s="1"/>
  <c r="AE24"/>
  <c r="X25"/>
  <c r="AB25" s="1"/>
  <c r="AC26"/>
  <c r="AE28"/>
  <c r="R29"/>
  <c r="U29" s="1"/>
  <c r="X29"/>
  <c r="AB29" s="1"/>
  <c r="AC30"/>
  <c r="R11"/>
  <c r="U11" s="1"/>
  <c r="X11"/>
  <c r="AB11" s="1"/>
  <c r="T12"/>
  <c r="AD13"/>
  <c r="R15"/>
  <c r="U15" s="1"/>
  <c r="X15"/>
  <c r="AB15" s="1"/>
  <c r="T16"/>
  <c r="AD17"/>
  <c r="R19"/>
  <c r="U19" s="1"/>
  <c r="X19"/>
  <c r="AB19" s="1"/>
  <c r="T20"/>
  <c r="AD21"/>
  <c r="R23"/>
  <c r="U23" s="1"/>
  <c r="X23"/>
  <c r="AB23" s="1"/>
  <c r="T24"/>
  <c r="AD25"/>
  <c r="R27"/>
  <c r="U27" s="1"/>
  <c r="X27"/>
  <c r="AB27" s="1"/>
  <c r="T28"/>
  <c r="AD29"/>
  <c r="AE30"/>
  <c r="X8"/>
  <c r="AB8" s="1"/>
  <c r="AC8"/>
  <c r="AK8"/>
  <c r="AN8" s="1"/>
  <c r="W8"/>
  <c r="AA8" s="1"/>
  <c r="F15" i="4"/>
  <c r="F16" s="1"/>
  <c r="I16" s="1"/>
  <c r="AM8" i="2"/>
  <c r="AO8" s="1"/>
  <c r="R8"/>
  <c r="U8" s="1"/>
  <c r="AF8"/>
  <c r="AN9"/>
  <c r="W9"/>
  <c r="AA9" s="1"/>
  <c r="AC9"/>
  <c r="AL9"/>
  <c r="AM9" s="1"/>
  <c r="AD9"/>
  <c r="R9"/>
  <c r="U9" s="1"/>
  <c r="AE9"/>
  <c r="X9"/>
  <c r="AB9" s="1"/>
  <c r="AE8"/>
  <c r="AN22" l="1"/>
  <c r="AM22"/>
  <c r="AN10"/>
  <c r="AM10"/>
  <c r="AN14"/>
  <c r="AM14"/>
  <c r="AO24"/>
  <c r="AO28"/>
  <c r="AO12"/>
  <c r="AN26"/>
  <c r="AM26"/>
  <c r="AO26" s="1"/>
  <c r="AM15"/>
  <c r="AO15" s="1"/>
  <c r="AN15"/>
  <c r="AM19"/>
  <c r="AN19"/>
  <c r="AN18"/>
  <c r="AM18"/>
  <c r="AO20"/>
  <c r="AO9"/>
  <c r="T37"/>
  <c r="R37" s="1"/>
  <c r="F6" i="4" s="1"/>
  <c r="I6" s="1"/>
  <c r="I17" s="1"/>
  <c r="I18" s="1"/>
  <c r="AO10" i="2" l="1"/>
  <c r="AO18"/>
  <c r="AO19"/>
  <c r="AO14"/>
  <c r="AO22"/>
  <c r="R38"/>
</calcChain>
</file>

<file path=xl/comments1.xml><?xml version="1.0" encoding="utf-8"?>
<comments xmlns="http://schemas.openxmlformats.org/spreadsheetml/2006/main">
  <authors>
    <author>adi wicaksana</author>
  </authors>
  <commentList>
    <comment ref="E1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adi wicaksana</author>
  </authors>
  <commentList>
    <comment ref="O16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<sst xmlns="http://schemas.openxmlformats.org/spreadsheetml/2006/main" count="324" uniqueCount="183">
  <si>
    <t>NO</t>
  </si>
  <si>
    <t>I. PEJABAT PENILAI</t>
  </si>
  <si>
    <t>NIP</t>
  </si>
  <si>
    <t>Jabatan</t>
  </si>
  <si>
    <t>Unit Kerja</t>
  </si>
  <si>
    <t>Pangkat/Gol.Ruang</t>
  </si>
  <si>
    <t>TARGET</t>
  </si>
  <si>
    <t>KUAL/MUTU</t>
  </si>
  <si>
    <t>WAKTU</t>
  </si>
  <si>
    <t>BIAYA</t>
  </si>
  <si>
    <t>REALISASI</t>
  </si>
  <si>
    <t>PENGHITUNGAN</t>
  </si>
  <si>
    <t>Kual/Mutu</t>
  </si>
  <si>
    <t>Waktu</t>
  </si>
  <si>
    <t>Biaya</t>
  </si>
  <si>
    <t>Nilai Capaian SKP</t>
  </si>
  <si>
    <t>PENILAIAN CAPAIAN SASARAN KERJA</t>
  </si>
  <si>
    <t>II. TUGAS TAMBAHAN DAN KREATIVITAS/UNSUR PENUNJANG :</t>
  </si>
  <si>
    <t>NILAI CAPAIAN SKP</t>
  </si>
  <si>
    <t>AK</t>
  </si>
  <si>
    <t>KUANT/OUTPUT</t>
  </si>
  <si>
    <t>Kuant/ Output</t>
  </si>
  <si>
    <t>Pejabat Penilai,</t>
  </si>
  <si>
    <t>I. Kegiatan Tugas  Jabatan</t>
  </si>
  <si>
    <t>(tugas tambahan)</t>
  </si>
  <si>
    <t>(kreatifitas)</t>
  </si>
  <si>
    <t>kuantitas</t>
  </si>
  <si>
    <t>kualitas</t>
  </si>
  <si>
    <t>waktu</t>
  </si>
  <si>
    <t>biaya</t>
  </si>
  <si>
    <t>(76-((((1.76*G8-N8)/G8)*100)-100))</t>
  </si>
  <si>
    <t>(76-((((1.76*I8-P8)/I8)*100)-100))</t>
  </si>
  <si>
    <t>persen waktu</t>
  </si>
  <si>
    <t>persen biaya</t>
  </si>
  <si>
    <t>(1.76*G8-N8)/G8)*100)</t>
  </si>
  <si>
    <t>(1.76*I8-P8)/I8)*100)</t>
  </si>
  <si>
    <t>RW&lt;24</t>
  </si>
  <si>
    <t>RW&gt;24</t>
  </si>
  <si>
    <t>RB&lt;24</t>
  </si>
  <si>
    <t>RB&gt;24</t>
  </si>
  <si>
    <t>NILAI</t>
  </si>
  <si>
    <t xml:space="preserve"> </t>
  </si>
  <si>
    <t xml:space="preserve">  8.</t>
  </si>
  <si>
    <t xml:space="preserve">JANGKA WAKTU PENILAIAN </t>
  </si>
  <si>
    <t>1.</t>
  </si>
  <si>
    <t xml:space="preserve"> YANG DINILAI</t>
  </si>
  <si>
    <t>a.</t>
  </si>
  <si>
    <t xml:space="preserve">  N  a  m  a</t>
  </si>
  <si>
    <t>b.</t>
  </si>
  <si>
    <t xml:space="preserve">  N  I  P</t>
  </si>
  <si>
    <t>c.</t>
  </si>
  <si>
    <t xml:space="preserve">  Pangkat, golongan ruang</t>
  </si>
  <si>
    <t>d.</t>
  </si>
  <si>
    <t xml:space="preserve">  Jabatan/Pekerjaan</t>
  </si>
  <si>
    <r>
      <t xml:space="preserve"> </t>
    </r>
    <r>
      <rPr>
        <sz val="10"/>
        <rFont val="Arial"/>
        <family val="2"/>
      </rPr>
      <t xml:space="preserve">9. </t>
    </r>
  </si>
  <si>
    <t xml:space="preserve">DIBUAT TANGGAL, </t>
  </si>
  <si>
    <t>e.</t>
  </si>
  <si>
    <t xml:space="preserve">  Unit Organisasi</t>
  </si>
  <si>
    <t>PEJABAT PENILAI</t>
  </si>
  <si>
    <t>2.</t>
  </si>
  <si>
    <t xml:space="preserve"> PEJABAT PENILAI</t>
  </si>
  <si>
    <t>10.</t>
  </si>
  <si>
    <t>3.</t>
  </si>
  <si>
    <t xml:space="preserve"> ATASAN PEJABAT PENILAI</t>
  </si>
  <si>
    <t>11.</t>
  </si>
  <si>
    <t>ATASAN PEJABAT PENILAI</t>
  </si>
  <si>
    <t>PENILAIAN PERILAKU KERJA</t>
  </si>
  <si>
    <t>III. ATASAN PEJABAT PENILAI</t>
  </si>
  <si>
    <t>N a m a</t>
  </si>
  <si>
    <t>8.</t>
  </si>
  <si>
    <t>4.</t>
  </si>
  <si>
    <t>UNSUR YANG DINILAI</t>
  </si>
  <si>
    <t>6.</t>
  </si>
  <si>
    <t>TANGGAPAN PEJABAT PENILAI</t>
  </si>
  <si>
    <t>SEBUTAN</t>
  </si>
  <si>
    <t>ATAS KEBERATAN</t>
  </si>
  <si>
    <t>Kerjasama</t>
  </si>
  <si>
    <t>Kepemimpinan</t>
  </si>
  <si>
    <t>JUMLAH</t>
  </si>
  <si>
    <t>Tanggal, …………..</t>
  </si>
  <si>
    <t>5.</t>
  </si>
  <si>
    <t>7.</t>
  </si>
  <si>
    <t>KEPUTUSAN ATASAN PEJABAT</t>
  </si>
  <si>
    <t>PENILAI  ATAS KEBERATAN</t>
  </si>
  <si>
    <t>`</t>
  </si>
  <si>
    <t>a. Sasaran Kerja PNS (SKP)</t>
  </si>
  <si>
    <t>9.</t>
  </si>
  <si>
    <t>Orientasi Pelayanan</t>
  </si>
  <si>
    <t>Integritas</t>
  </si>
  <si>
    <t>Komitmen</t>
  </si>
  <si>
    <t>Disiplin</t>
  </si>
  <si>
    <t>Jumlah</t>
  </si>
  <si>
    <t>Nilai Rata-rata</t>
  </si>
  <si>
    <t>40%</t>
  </si>
  <si>
    <t>Nilai Perilaku Kerja</t>
  </si>
  <si>
    <t xml:space="preserve">b. </t>
  </si>
  <si>
    <t>Perilaku Kerja</t>
  </si>
  <si>
    <t xml:space="preserve"> -</t>
  </si>
  <si>
    <t>Tanggal, ….....</t>
  </si>
  <si>
    <t>REKOMENDASI</t>
  </si>
  <si>
    <t>PERILAKU</t>
  </si>
  <si>
    <t>X</t>
  </si>
  <si>
    <t>NILAI PRESTASI KERJA</t>
  </si>
  <si>
    <t>Pejabat Penilai</t>
  </si>
  <si>
    <t>IV. KEGIATAN TUGAS JABATAN</t>
  </si>
  <si>
    <t>1. …</t>
  </si>
  <si>
    <t xml:space="preserve">        2. …....</t>
  </si>
  <si>
    <t>3. ….</t>
  </si>
  <si>
    <t>4. …</t>
  </si>
  <si>
    <t>-</t>
  </si>
  <si>
    <t>Tanggal, …………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</si>
  <si>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</si>
  <si>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</si>
  <si>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</si>
  <si>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</si>
  <si>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</si>
  <si>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</si>
  <si>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</si>
  <si>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</si>
  <si>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</si>
  <si>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</si>
  <si>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</si>
  <si>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</si>
  <si>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</si>
  <si>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</si>
  <si>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</si>
  <si>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</si>
  <si>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</si>
  <si>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</si>
  <si>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</si>
  <si>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</si>
  <si>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</si>
  <si>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</si>
  <si>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</si>
  <si>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Atasan Pejabat Penilai</t>
  </si>
  <si>
    <t>....Januari 20…</t>
  </si>
  <si>
    <t>NILAI PERILAKU KERJA</t>
  </si>
  <si>
    <r>
      <t xml:space="preserve">Jangka Waktu Penilaian </t>
    </r>
    <r>
      <rPr>
        <sz val="12"/>
        <color rgb="FFFF0000"/>
        <rFont val="Arial"/>
        <family val="2"/>
      </rPr>
      <t>…. Januari s.d. 31 Desember 20…..</t>
    </r>
  </si>
  <si>
    <r>
      <t xml:space="preserve">Semarang, </t>
    </r>
    <r>
      <rPr>
        <sz val="12"/>
        <color rgb="FFFF0000"/>
        <rFont val="Arial"/>
        <family val="2"/>
      </rPr>
      <t>.......... 20.....</t>
    </r>
  </si>
  <si>
    <r>
      <t xml:space="preserve">DITERIMA TANGGAL, </t>
    </r>
    <r>
      <rPr>
        <sz val="10"/>
        <color rgb="FFFF0000"/>
        <rFont val="Arial"/>
        <family val="2"/>
      </rPr>
      <t>..Januari 20....</t>
    </r>
  </si>
  <si>
    <r>
      <t xml:space="preserve">DITERIMA TANGGAL, </t>
    </r>
    <r>
      <rPr>
        <sz val="10"/>
        <color rgb="FFFF0000"/>
        <rFont val="Arial"/>
        <family val="2"/>
      </rPr>
      <t>… Januari 20...</t>
    </r>
  </si>
  <si>
    <t>Ketentuan Pencetakan SKP :</t>
  </si>
  <si>
    <t>(Form 1, 2,3,4,5)</t>
  </si>
  <si>
    <t xml:space="preserve">Orientasi </t>
  </si>
  <si>
    <t>Margin Atas</t>
  </si>
  <si>
    <t xml:space="preserve">: 1.5 inch </t>
  </si>
  <si>
    <t>Margin Bawah</t>
  </si>
  <si>
    <t xml:space="preserve">: 0.5 inch </t>
  </si>
  <si>
    <t>Margin Kiri</t>
  </si>
  <si>
    <t>Margin Kanan</t>
  </si>
  <si>
    <t xml:space="preserve">: 0,5 inch </t>
  </si>
  <si>
    <t>Ajust (porsentase)</t>
  </si>
  <si>
    <r>
      <t xml:space="preserve">: </t>
    </r>
    <r>
      <rPr>
        <b/>
        <sz val="12"/>
        <color rgb="FFFF0000"/>
        <rFont val="Arial"/>
        <family val="2"/>
      </rPr>
      <t>Landscape</t>
    </r>
  </si>
  <si>
    <r>
      <t xml:space="preserve">: </t>
    </r>
    <r>
      <rPr>
        <b/>
        <sz val="12"/>
        <color rgb="FF000000"/>
        <rFont val="Arial"/>
        <family val="2"/>
      </rPr>
      <t xml:space="preserve">3.8 inch </t>
    </r>
  </si>
  <si>
    <r>
      <t xml:space="preserve">: </t>
    </r>
    <r>
      <rPr>
        <b/>
        <sz val="12"/>
        <color rgb="FF000000"/>
        <rFont val="Arial"/>
        <family val="2"/>
      </rPr>
      <t>90 %</t>
    </r>
  </si>
  <si>
    <r>
      <rPr>
        <sz val="12"/>
        <color rgb="FF000099"/>
        <rFont val="Arial"/>
        <family val="2"/>
      </rPr>
      <t xml:space="preserve">nama pns </t>
    </r>
    <r>
      <rPr>
        <sz val="12"/>
        <color rgb="FF000000"/>
        <rFont val="Arial"/>
        <family val="2"/>
      </rPr>
      <t xml:space="preserve">– </t>
    </r>
    <r>
      <rPr>
        <sz val="12"/>
        <color rgb="FF000099"/>
        <rFont val="Arial"/>
        <family val="2"/>
      </rPr>
      <t xml:space="preserve">namajabatan </t>
    </r>
    <r>
      <rPr>
        <sz val="12"/>
        <color rgb="FF000000"/>
        <rFont val="Arial"/>
        <family val="2"/>
      </rPr>
      <t xml:space="preserve">– kelas </t>
    </r>
    <r>
      <rPr>
        <sz val="12"/>
        <color rgb="FF000099"/>
        <rFont val="Arial"/>
        <family val="2"/>
      </rPr>
      <t xml:space="preserve">jabatan </t>
    </r>
    <r>
      <rPr>
        <sz val="12"/>
        <color rgb="FF000000"/>
        <rFont val="Arial"/>
        <family val="2"/>
      </rPr>
      <t xml:space="preserve">– </t>
    </r>
    <r>
      <rPr>
        <sz val="12"/>
        <color rgb="FF000099"/>
        <rFont val="Arial"/>
        <family val="2"/>
      </rPr>
      <t xml:space="preserve">unitkerja – tahun.xls </t>
    </r>
    <r>
      <rPr>
        <b/>
        <u/>
        <sz val="12"/>
        <color rgb="FF922223"/>
        <rFont val="Arial"/>
        <family val="2"/>
      </rPr>
      <t>(tenaga kependidikan)</t>
    </r>
  </si>
  <si>
    <r>
      <rPr>
        <sz val="12"/>
        <color rgb="FF000099"/>
        <rFont val="Arial"/>
        <family val="2"/>
      </rPr>
      <t xml:space="preserve">nama pns </t>
    </r>
    <r>
      <rPr>
        <sz val="12"/>
        <color rgb="FF000000"/>
        <rFont val="Arial"/>
        <family val="2"/>
      </rPr>
      <t>–</t>
    </r>
    <r>
      <rPr>
        <sz val="12"/>
        <color rgb="FF000099"/>
        <rFont val="Arial"/>
        <family val="2"/>
      </rPr>
      <t xml:space="preserve"> nama jabatan </t>
    </r>
    <r>
      <rPr>
        <sz val="12"/>
        <color rgb="FF000000"/>
        <rFont val="Arial"/>
        <family val="2"/>
      </rPr>
      <t>–</t>
    </r>
    <r>
      <rPr>
        <sz val="12"/>
        <color rgb="FF000099"/>
        <rFont val="Arial"/>
        <family val="2"/>
      </rPr>
      <t xml:space="preserve"> jurusan </t>
    </r>
    <r>
      <rPr>
        <sz val="12"/>
        <color rgb="FF000000"/>
        <rFont val="Arial"/>
        <family val="2"/>
      </rPr>
      <t>-</t>
    </r>
    <r>
      <rPr>
        <sz val="12"/>
        <color rgb="FF000099"/>
        <rFont val="Arial"/>
        <family val="2"/>
      </rPr>
      <t xml:space="preserve"> tahun.xls </t>
    </r>
    <r>
      <rPr>
        <b/>
        <u/>
        <sz val="12"/>
        <color rgb="FF922223"/>
        <rFont val="Arial"/>
        <family val="2"/>
      </rPr>
      <t>(tenaga pendidik)</t>
    </r>
  </si>
  <si>
    <r>
      <t xml:space="preserve">3. </t>
    </r>
    <r>
      <rPr>
        <sz val="12"/>
        <color rgb="FF000000"/>
        <rFont val="Arial"/>
        <family val="2"/>
      </rPr>
      <t xml:space="preserve">Pengaturan Pencetakan SKP sebagai berikut : </t>
    </r>
  </si>
  <si>
    <r>
      <rPr>
        <b/>
        <u/>
        <sz val="12"/>
        <color rgb="FF000000"/>
        <rFont val="Arial"/>
        <family val="2"/>
      </rPr>
      <t>Contoh: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Muh Anif-Lektor-EL-2015.xls</t>
    </r>
  </si>
  <si>
    <r>
      <t xml:space="preserve">: </t>
    </r>
    <r>
      <rPr>
        <b/>
        <sz val="12"/>
        <color rgb="FFFF0000"/>
        <rFont val="Arial"/>
        <family val="2"/>
      </rPr>
      <t>90 %</t>
    </r>
  </si>
  <si>
    <r>
      <rPr>
        <b/>
        <u/>
        <sz val="12"/>
        <color rgb="FF000000"/>
        <rFont val="Arial"/>
        <family val="2"/>
      </rPr>
      <t>Contoh: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 xml:space="preserve">Budiman - Pengolah Data - 6 - Kepeg - 2015.xls </t>
    </r>
  </si>
  <si>
    <r>
      <t xml:space="preserve">1. </t>
    </r>
    <r>
      <rPr>
        <sz val="12"/>
        <color rgb="FF000000"/>
        <rFont val="Arial"/>
        <family val="2"/>
      </rPr>
      <t>Kriteria pemberian nama file  (Softcopy)  dengan format :</t>
    </r>
  </si>
  <si>
    <r>
      <t xml:space="preserve">FORMULIR SASARAN KERJA  TAHUN </t>
    </r>
    <r>
      <rPr>
        <b/>
        <sz val="16"/>
        <color rgb="FFFF0000"/>
        <rFont val="Antique Olive Compact"/>
        <charset val="1"/>
      </rPr>
      <t>…..</t>
    </r>
  </si>
  <si>
    <r>
      <t xml:space="preserve">Semarang, </t>
    </r>
    <r>
      <rPr>
        <sz val="10"/>
        <color rgb="FFFF0000"/>
        <rFont val="Arial"/>
        <family val="2"/>
      </rPr>
      <t>Januari ….</t>
    </r>
  </si>
  <si>
    <r>
      <t xml:space="preserve">Jangka Waktu Penilaian </t>
    </r>
    <r>
      <rPr>
        <sz val="10"/>
        <color rgb="FFFF0000"/>
        <rFont val="Arial"/>
        <family val="2"/>
      </rPr>
      <t>Januari ….. s.d. 31 Desember …..</t>
    </r>
  </si>
  <si>
    <t>KEMENRISTEKDIKTI</t>
  </si>
  <si>
    <t>POLITEKNIK NEGERI SEMARANG</t>
  </si>
  <si>
    <r>
      <t xml:space="preserve">Bulan </t>
    </r>
    <r>
      <rPr>
        <sz val="10"/>
        <color rgb="FFFF0000"/>
        <rFont val="Arial"/>
        <family val="2"/>
      </rPr>
      <t>Januari s.d. Desember …..</t>
    </r>
  </si>
  <si>
    <r>
      <t xml:space="preserve">Semarang,    </t>
    </r>
    <r>
      <rPr>
        <sz val="10"/>
        <color rgb="FFFF0000"/>
        <rFont val="Arial"/>
        <family val="2"/>
      </rPr>
      <t>Desember  ……</t>
    </r>
  </si>
  <si>
    <t>4. Pencetakan mulai Lembar 1 s.d Lembar 5</t>
  </si>
  <si>
    <t>5. Softcopy dan Hardcopy SKP dikumpulkan ke Sub Bagian Kepegawaian</t>
  </si>
  <si>
    <r>
      <t xml:space="preserve">2. </t>
    </r>
    <r>
      <rPr>
        <sz val="12"/>
        <color rgb="FF000000"/>
        <rFont val="Arial"/>
        <family val="2"/>
      </rPr>
      <t xml:space="preserve">Pencetakan di lakukan menggunakan Kertas </t>
    </r>
    <r>
      <rPr>
        <b/>
        <sz val="12"/>
        <color rgb="FFFF0000"/>
        <rFont val="Arial"/>
        <family val="2"/>
      </rPr>
      <t xml:space="preserve">Ukuran F4 </t>
    </r>
  </si>
  <si>
    <t>6. Penulisan yang benar untuk Pangkat/ Golongan :</t>
  </si>
  <si>
    <t xml:space="preserve">     contoh :</t>
  </si>
  <si>
    <t>Penata Muda TK I, III/d</t>
  </si>
  <si>
    <t>PEGAWAI POLITEKNIK NEGERI SEMARANG</t>
  </si>
  <si>
    <t>II. PEGAWAI  YANG DINILAI</t>
  </si>
  <si>
    <t>Pegawai  Yang Dinilai</t>
  </si>
  <si>
    <t>PEGAWAI YANG DINILAI</t>
  </si>
  <si>
    <t xml:space="preserve"> POLITEKNIK NEGERI SEMARANG</t>
  </si>
  <si>
    <t xml:space="preserve"> PENILAIAN SASARAN KERJA PEGAWAI</t>
  </si>
  <si>
    <t xml:space="preserve">KEBERATAN DARI PEGAWAI  </t>
  </si>
  <si>
    <t>YANG DINILAI (APABILA ADA)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</si>
</sst>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0.0000"/>
  </numFmts>
  <fonts count="38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2"/>
      <name val="Antique Olive Compact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ntique Olive Compact"/>
      <charset val="1"/>
    </font>
    <font>
      <b/>
      <sz val="16"/>
      <name val="Antique Olive Compact"/>
      <charset val="1"/>
    </font>
    <font>
      <b/>
      <sz val="16"/>
      <color rgb="FFFF0000"/>
      <name val="Antique Olive Compact"/>
      <charset val="1"/>
    </font>
    <font>
      <b/>
      <sz val="8"/>
      <name val="Arial"/>
      <family val="2"/>
    </font>
    <font>
      <sz val="11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hadow/>
      <sz val="12"/>
      <color rgb="FF000099"/>
      <name val="Arial"/>
      <family val="2"/>
    </font>
    <font>
      <sz val="12"/>
      <color rgb="FF000099"/>
      <name val="Arial"/>
      <family val="2"/>
    </font>
    <font>
      <b/>
      <u/>
      <sz val="12"/>
      <color rgb="FF922223"/>
      <name val="Arial"/>
      <family val="2"/>
    </font>
    <font>
      <u/>
      <sz val="12"/>
      <color rgb="FF000000"/>
      <name val="Arial"/>
      <family val="2"/>
    </font>
    <font>
      <shadow/>
      <sz val="18"/>
      <color rgb="FF572314"/>
      <name val="Arial"/>
      <family val="2"/>
    </font>
    <font>
      <b/>
      <u/>
      <sz val="12"/>
      <color rgb="FF00000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dotted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dotted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7" fillId="0" borderId="0" applyFont="0" applyFill="0" applyBorder="0" applyAlignment="0" applyProtection="0"/>
    <xf numFmtId="0" fontId="17" fillId="0" borderId="0"/>
  </cellStyleXfs>
  <cellXfs count="380">
    <xf numFmtId="0" fontId="0" fillId="0" borderId="0" xfId="0"/>
    <xf numFmtId="0" fontId="6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4" xfId="0" quotePrefix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10" xfId="0" quotePrefix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/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quotePrefix="1" applyFont="1" applyFill="1"/>
    <xf numFmtId="0" fontId="6" fillId="0" borderId="0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13" xfId="0" applyFont="1" applyBorder="1"/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/>
    <xf numFmtId="0" fontId="6" fillId="0" borderId="14" xfId="0" applyFont="1" applyBorder="1" applyAlignment="1">
      <alignment vertical="center"/>
    </xf>
    <xf numFmtId="43" fontId="9" fillId="0" borderId="16" xfId="0" applyNumberFormat="1" applyFont="1" applyBorder="1" applyAlignment="1">
      <alignment horizontal="center"/>
    </xf>
    <xf numFmtId="43" fontId="9" fillId="0" borderId="4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" fontId="6" fillId="0" borderId="11" xfId="0" quotePrefix="1" applyNumberFormat="1" applyFont="1" applyFill="1" applyBorder="1" applyAlignment="1">
      <alignment horizontal="center" vertical="center"/>
    </xf>
    <xf numFmtId="1" fontId="6" fillId="0" borderId="15" xfId="0" quotePrefix="1" applyNumberFormat="1" applyFont="1" applyFill="1" applyBorder="1" applyAlignment="1">
      <alignment vertical="center"/>
    </xf>
    <xf numFmtId="1" fontId="6" fillId="0" borderId="12" xfId="0" applyNumberFormat="1" applyFont="1" applyFill="1" applyBorder="1" applyAlignment="1">
      <alignment vertical="center"/>
    </xf>
    <xf numFmtId="0" fontId="6" fillId="0" borderId="14" xfId="0" applyFont="1" applyBorder="1"/>
    <xf numFmtId="0" fontId="11" fillId="0" borderId="0" xfId="0" applyFont="1"/>
    <xf numFmtId="0" fontId="11" fillId="0" borderId="0" xfId="0" applyFont="1" applyBorder="1" applyAlignment="1"/>
    <xf numFmtId="0" fontId="11" fillId="0" borderId="0" xfId="0" quotePrefix="1" applyFont="1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1" fontId="12" fillId="0" borderId="9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41" fontId="12" fillId="0" borderId="0" xfId="0" applyNumberFormat="1" applyFont="1" applyAlignment="1">
      <alignment vertical="center"/>
    </xf>
    <xf numFmtId="0" fontId="12" fillId="0" borderId="0" xfId="0" quotePrefix="1" applyFont="1" applyAlignment="1">
      <alignment vertical="center"/>
    </xf>
    <xf numFmtId="165" fontId="12" fillId="0" borderId="0" xfId="0" quotePrefix="1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2" fontId="13" fillId="0" borderId="9" xfId="0" applyNumberFormat="1" applyFont="1" applyBorder="1" applyAlignment="1">
      <alignment horizontal="center"/>
    </xf>
    <xf numFmtId="1" fontId="12" fillId="0" borderId="0" xfId="0" applyNumberFormat="1" applyFont="1" applyAlignment="1">
      <alignment vertical="center"/>
    </xf>
    <xf numFmtId="2" fontId="12" fillId="0" borderId="9" xfId="0" applyNumberFormat="1" applyFont="1" applyBorder="1" applyAlignment="1">
      <alignment horizontal="center"/>
    </xf>
    <xf numFmtId="2" fontId="12" fillId="0" borderId="0" xfId="0" applyNumberFormat="1" applyFont="1" applyAlignment="1">
      <alignment vertical="center"/>
    </xf>
    <xf numFmtId="2" fontId="6" fillId="0" borderId="5" xfId="0" quotePrefix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2" fontId="6" fillId="0" borderId="12" xfId="0" quotePrefix="1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/>
    <xf numFmtId="0" fontId="14" fillId="0" borderId="0" xfId="0" applyFont="1" applyAlignment="1"/>
    <xf numFmtId="1" fontId="12" fillId="3" borderId="9" xfId="0" applyNumberFormat="1" applyFont="1" applyFill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/>
    <xf numFmtId="0" fontId="4" fillId="0" borderId="4" xfId="0" quotePrefix="1" applyFont="1" applyFill="1" applyBorder="1"/>
    <xf numFmtId="0" fontId="6" fillId="0" borderId="7" xfId="0" applyFont="1" applyBorder="1"/>
    <xf numFmtId="0" fontId="10" fillId="0" borderId="0" xfId="0" applyFont="1" applyFill="1"/>
    <xf numFmtId="2" fontId="6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6" fillId="0" borderId="6" xfId="0" applyFont="1" applyFill="1" applyBorder="1"/>
    <xf numFmtId="0" fontId="6" fillId="0" borderId="0" xfId="0" applyFont="1" applyFill="1" applyBorder="1"/>
    <xf numFmtId="0" fontId="6" fillId="0" borderId="14" xfId="0" applyFont="1" applyFill="1" applyBorder="1"/>
    <xf numFmtId="0" fontId="6" fillId="0" borderId="4" xfId="0" applyFont="1" applyFill="1" applyBorder="1"/>
    <xf numFmtId="0" fontId="6" fillId="0" borderId="0" xfId="0" applyFont="1" applyFill="1" applyAlignment="1">
      <alignment horizontal="center"/>
    </xf>
    <xf numFmtId="0" fontId="18" fillId="0" borderId="1" xfId="2" applyFont="1" applyFill="1" applyBorder="1" applyAlignment="1">
      <alignment wrapText="1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3" fillId="0" borderId="26" xfId="0" applyFont="1" applyFill="1" applyBorder="1" applyAlignment="1"/>
    <xf numFmtId="0" fontId="3" fillId="0" borderId="16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27" xfId="0" applyFont="1" applyFill="1" applyBorder="1" applyAlignment="1">
      <alignment horizontal="left"/>
    </xf>
    <xf numFmtId="0" fontId="3" fillId="0" borderId="22" xfId="0" applyFont="1" applyFill="1" applyBorder="1" applyAlignment="1"/>
    <xf numFmtId="0" fontId="3" fillId="0" borderId="21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41" fontId="3" fillId="0" borderId="19" xfId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41" fontId="3" fillId="0" borderId="33" xfId="1" applyFont="1" applyFill="1" applyBorder="1" applyAlignment="1">
      <alignment horizontal="center" vertical="center"/>
    </xf>
    <xf numFmtId="41" fontId="3" fillId="0" borderId="33" xfId="1" quotePrefix="1" applyFont="1" applyFill="1" applyBorder="1" applyAlignment="1">
      <alignment horizontal="center" vertical="center"/>
    </xf>
    <xf numFmtId="41" fontId="6" fillId="0" borderId="0" xfId="1" applyFont="1" applyFill="1" applyAlignment="1"/>
    <xf numFmtId="0" fontId="3" fillId="0" borderId="0" xfId="0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3" fillId="0" borderId="0" xfId="0" quotePrefix="1" applyFont="1" applyFill="1" applyAlignment="1">
      <alignment vertical="center"/>
    </xf>
    <xf numFmtId="165" fontId="3" fillId="0" borderId="0" xfId="0" quotePrefix="1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17" xfId="0" quotePrefix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1" fontId="3" fillId="0" borderId="17" xfId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vertical="center"/>
    </xf>
    <xf numFmtId="2" fontId="3" fillId="0" borderId="17" xfId="0" applyNumberFormat="1" applyFont="1" applyFill="1" applyBorder="1" applyAlignment="1">
      <alignment vertical="center"/>
    </xf>
    <xf numFmtId="0" fontId="6" fillId="0" borderId="39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1" fillId="0" borderId="2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5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19" fillId="0" borderId="4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6" fillId="5" borderId="38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6" fillId="0" borderId="0" xfId="0" quotePrefix="1" applyFont="1" applyFill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 vertical="center"/>
    </xf>
    <xf numFmtId="41" fontId="6" fillId="0" borderId="38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vertical="center"/>
    </xf>
    <xf numFmtId="43" fontId="6" fillId="0" borderId="17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50" xfId="0" quotePrefix="1" applyFont="1" applyFill="1" applyBorder="1" applyAlignment="1">
      <alignment horizontal="center" vertical="center"/>
    </xf>
    <xf numFmtId="0" fontId="3" fillId="0" borderId="51" xfId="0" quotePrefix="1" applyFont="1" applyFill="1" applyBorder="1" applyAlignment="1">
      <alignment horizontal="center" vertical="center"/>
    </xf>
    <xf numFmtId="0" fontId="3" fillId="0" borderId="52" xfId="0" quotePrefix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41" fontId="3" fillId="0" borderId="54" xfId="1" quotePrefix="1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26" fillId="0" borderId="0" xfId="0" applyFont="1" applyAlignment="1">
      <alignment readingOrder="1"/>
    </xf>
    <xf numFmtId="0" fontId="26" fillId="0" borderId="0" xfId="0" applyFont="1" applyAlignment="1">
      <alignment horizontal="left" readingOrder="1"/>
    </xf>
    <xf numFmtId="0" fontId="26" fillId="0" borderId="0" xfId="0" applyFont="1"/>
    <xf numFmtId="0" fontId="20" fillId="0" borderId="0" xfId="0" applyFont="1" applyAlignment="1">
      <alignment horizontal="left" indent="1" readingOrder="1"/>
    </xf>
    <xf numFmtId="0" fontId="20" fillId="0" borderId="0" xfId="0" applyFont="1" applyAlignment="1">
      <alignment horizontal="left" readingOrder="1"/>
    </xf>
    <xf numFmtId="0" fontId="32" fillId="0" borderId="0" xfId="0" applyFont="1" applyAlignment="1">
      <alignment horizontal="left" readingOrder="1"/>
    </xf>
    <xf numFmtId="0" fontId="35" fillId="0" borderId="0" xfId="0" applyFont="1" applyFill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6" xfId="0" applyFont="1" applyBorder="1"/>
    <xf numFmtId="0" fontId="20" fillId="0" borderId="0" xfId="0" applyFont="1"/>
    <xf numFmtId="0" fontId="35" fillId="0" borderId="9" xfId="0" applyFont="1" applyFill="1" applyBorder="1" applyAlignment="1">
      <alignment horizontal="left" vertical="center"/>
    </xf>
    <xf numFmtId="0" fontId="2" fillId="0" borderId="0" xfId="0" applyFont="1"/>
    <xf numFmtId="164" fontId="19" fillId="0" borderId="42" xfId="0" applyNumberFormat="1" applyFont="1" applyFill="1" applyBorder="1" applyAlignment="1">
      <alignment horizontal="center" vertical="center"/>
    </xf>
    <xf numFmtId="1" fontId="12" fillId="6" borderId="9" xfId="0" applyNumberFormat="1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" fillId="0" borderId="53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24" fillId="5" borderId="4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6" fillId="5" borderId="40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3" fillId="0" borderId="4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6" fillId="5" borderId="28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" fontId="3" fillId="0" borderId="16" xfId="0" quotePrefix="1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1" fontId="3" fillId="0" borderId="26" xfId="0" quotePrefix="1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 vertical="top"/>
    </xf>
    <xf numFmtId="0" fontId="6" fillId="0" borderId="4" xfId="0" quotePrefix="1" applyFont="1" applyFill="1" applyBorder="1" applyAlignment="1">
      <alignment horizontal="center" vertical="top"/>
    </xf>
    <xf numFmtId="0" fontId="6" fillId="0" borderId="8" xfId="0" quotePrefix="1" applyFont="1" applyFill="1" applyBorder="1" applyAlignment="1">
      <alignment horizontal="center" vertical="top"/>
    </xf>
    <xf numFmtId="0" fontId="6" fillId="0" borderId="13" xfId="0" quotePrefix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3" fontId="6" fillId="0" borderId="5" xfId="0" applyNumberFormat="1" applyFont="1" applyBorder="1" applyAlignment="1">
      <alignment horizontal="right" vertical="center"/>
    </xf>
    <xf numFmtId="9" fontId="6" fillId="0" borderId="7" xfId="0" quotePrefix="1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0" xfId="0" quotePrefix="1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43" fontId="6" fillId="0" borderId="3" xfId="0" applyNumberFormat="1" applyFont="1" applyBorder="1" applyAlignment="1">
      <alignment horizontal="center" vertical="center"/>
    </xf>
    <xf numFmtId="43" fontId="6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3" fontId="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37" fillId="0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6" fillId="5" borderId="28" xfId="0" applyFont="1" applyFill="1" applyBorder="1" applyAlignment="1">
      <alignment horizontal="left"/>
    </xf>
    <xf numFmtId="0" fontId="16" fillId="5" borderId="29" xfId="0" applyFont="1" applyFill="1" applyBorder="1" applyAlignment="1">
      <alignment horizontal="left"/>
    </xf>
    <xf numFmtId="0" fontId="16" fillId="5" borderId="30" xfId="0" applyFont="1" applyFill="1" applyBorder="1" applyAlignment="1">
      <alignment horizontal="left"/>
    </xf>
    <xf numFmtId="0" fontId="16" fillId="5" borderId="20" xfId="0" applyFont="1" applyFill="1" applyBorder="1" applyAlignment="1">
      <alignment horizontal="left"/>
    </xf>
    <xf numFmtId="0" fontId="6" fillId="5" borderId="0" xfId="0" applyFont="1" applyFill="1"/>
    <xf numFmtId="0" fontId="6" fillId="5" borderId="21" xfId="0" applyFont="1" applyFill="1" applyBorder="1" applyAlignment="1"/>
    <xf numFmtId="0" fontId="6" fillId="5" borderId="22" xfId="0" applyFont="1" applyFill="1" applyBorder="1" applyAlignment="1"/>
    <xf numFmtId="0" fontId="16" fillId="5" borderId="28" xfId="0" applyFont="1" applyFill="1" applyBorder="1" applyAlignment="1"/>
    <xf numFmtId="0" fontId="6" fillId="5" borderId="29" xfId="0" applyFont="1" applyFill="1" applyBorder="1" applyAlignment="1"/>
    <xf numFmtId="0" fontId="6" fillId="5" borderId="30" xfId="0" applyFont="1" applyFill="1" applyBorder="1" applyAlignment="1"/>
  </cellXfs>
  <cellStyles count="3">
    <cellStyle name="Comma [0]" xfId="1" builtinId="6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1543050</xdr:colOff>
      <xdr:row>1</xdr:row>
      <xdr:rowOff>19050</xdr:rowOff>
    </xdr:from>
    <xdr:to>
      <xdr:col>10</xdr:col>
      <xdr:colOff>333375</xdr:colOff>
      <xdr:row>4</xdr:row>
      <xdr:rowOff>142875</xdr:rowOff>
    </xdr:to>
    <xdr:pic>
      <xdr:nvPicPr>
        <xdr:cNvPr id="8223" name="Picture 2" descr="GARU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238125"/>
          <a:ext cx="9620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9"/>
  <sheetViews>
    <sheetView tabSelected="1" workbookViewId="0">
      <selection activeCell="D19" sqref="D19"/>
    </sheetView>
  </sheetViews>
  <sheetFormatPr defaultRowHeight="15"/>
  <cols>
    <col min="1" max="1" width="9.140625" style="74"/>
    <col min="2" max="2" width="12.5703125" style="74" customWidth="1"/>
    <col min="3" max="3" width="7.42578125" style="74" customWidth="1"/>
    <col min="4" max="16384" width="9.140625" style="74"/>
  </cols>
  <sheetData>
    <row r="1" spans="1:9" ht="23.25">
      <c r="A1" s="229" t="s">
        <v>141</v>
      </c>
      <c r="B1" s="229"/>
      <c r="C1" s="229"/>
      <c r="D1" s="229"/>
      <c r="E1" s="229"/>
      <c r="F1" s="229"/>
      <c r="G1" s="229"/>
      <c r="H1" s="229"/>
      <c r="I1" s="229"/>
    </row>
    <row r="2" spans="1:9">
      <c r="A2" s="230" t="s">
        <v>142</v>
      </c>
      <c r="B2" s="230"/>
      <c r="C2" s="230"/>
      <c r="D2" s="230"/>
      <c r="E2" s="230"/>
      <c r="F2" s="230"/>
      <c r="G2" s="230"/>
      <c r="H2" s="230"/>
      <c r="I2" s="230"/>
    </row>
    <row r="5" spans="1:9">
      <c r="A5" s="212" t="s">
        <v>161</v>
      </c>
    </row>
    <row r="6" spans="1:9">
      <c r="A6" s="211"/>
    </row>
    <row r="7" spans="1:9" ht="15.75">
      <c r="A7" s="212" t="s">
        <v>155</v>
      </c>
    </row>
    <row r="8" spans="1:9" ht="15.75">
      <c r="A8" s="213" t="s">
        <v>160</v>
      </c>
    </row>
    <row r="9" spans="1:9">
      <c r="A9" s="213"/>
    </row>
    <row r="10" spans="1:9" ht="15.75">
      <c r="A10" s="212" t="s">
        <v>156</v>
      </c>
    </row>
    <row r="11" spans="1:9" ht="15.75">
      <c r="A11" s="213" t="s">
        <v>158</v>
      </c>
    </row>
    <row r="13" spans="1:9" ht="15.75">
      <c r="A13" s="212" t="s">
        <v>171</v>
      </c>
    </row>
    <row r="14" spans="1:9">
      <c r="A14" s="212"/>
    </row>
    <row r="15" spans="1:9">
      <c r="A15" s="212" t="s">
        <v>157</v>
      </c>
    </row>
    <row r="16" spans="1:9" ht="15.75">
      <c r="B16" s="208" t="s">
        <v>143</v>
      </c>
      <c r="D16" s="209" t="s">
        <v>152</v>
      </c>
    </row>
    <row r="17" spans="1:4">
      <c r="B17" s="208" t="s">
        <v>144</v>
      </c>
      <c r="D17" s="209" t="s">
        <v>145</v>
      </c>
    </row>
    <row r="18" spans="1:4">
      <c r="B18" s="208" t="s">
        <v>146</v>
      </c>
      <c r="D18" s="209" t="s">
        <v>147</v>
      </c>
    </row>
    <row r="19" spans="1:4" ht="15.75">
      <c r="B19" s="208" t="s">
        <v>148</v>
      </c>
      <c r="D19" s="209" t="s">
        <v>153</v>
      </c>
    </row>
    <row r="20" spans="1:4">
      <c r="B20" s="208" t="s">
        <v>149</v>
      </c>
      <c r="D20" s="209" t="s">
        <v>150</v>
      </c>
    </row>
    <row r="21" spans="1:4" ht="15.75">
      <c r="B21" s="210" t="s">
        <v>151</v>
      </c>
      <c r="D21" s="223" t="s">
        <v>159</v>
      </c>
    </row>
    <row r="23" spans="1:4">
      <c r="A23" s="74" t="s">
        <v>169</v>
      </c>
    </row>
    <row r="25" spans="1:4">
      <c r="A25" s="74" t="s">
        <v>170</v>
      </c>
    </row>
    <row r="27" spans="1:4">
      <c r="A27" s="74" t="s">
        <v>172</v>
      </c>
    </row>
    <row r="28" spans="1:4">
      <c r="A28" s="74" t="s">
        <v>173</v>
      </c>
    </row>
    <row r="29" spans="1:4" ht="15.75">
      <c r="B29" s="225" t="s">
        <v>174</v>
      </c>
    </row>
  </sheetData>
  <mergeCells count="2">
    <mergeCell ref="A1:I1"/>
    <mergeCell ref="A2:I2"/>
  </mergeCells>
  <pageMargins left="0.7" right="0.7" top="0.75" bottom="0.75" header="0.3" footer="0.3"/>
  <pageSetup paperSize="25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58"/>
  <sheetViews>
    <sheetView zoomScale="85" zoomScaleNormal="85" workbookViewId="0">
      <selection activeCell="L14" sqref="L14"/>
    </sheetView>
  </sheetViews>
  <sheetFormatPr defaultRowHeight="12.75"/>
  <cols>
    <col min="1" max="1" width="4.7109375" style="110" customWidth="1"/>
    <col min="2" max="2" width="18.5703125" style="110" customWidth="1"/>
    <col min="3" max="3" width="35.28515625" style="110" customWidth="1"/>
    <col min="4" max="4" width="4.85546875" style="110" customWidth="1"/>
    <col min="5" max="5" width="9" style="110" customWidth="1"/>
    <col min="6" max="6" width="7.5703125" style="110" customWidth="1"/>
    <col min="7" max="7" width="7.42578125" style="110" customWidth="1"/>
    <col min="8" max="8" width="12" style="110" customWidth="1"/>
    <col min="9" max="9" width="6.42578125" style="110" customWidth="1"/>
    <col min="10" max="10" width="5.7109375" style="110" customWidth="1"/>
    <col min="11" max="11" width="13.140625" style="110" customWidth="1"/>
    <col min="12" max="16384" width="9.140625" style="110"/>
  </cols>
  <sheetData>
    <row r="1" spans="1:11" ht="20.25">
      <c r="A1" s="263" t="s">
        <v>162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s="115" customFormat="1" ht="20.25">
      <c r="A2" s="264" t="s">
        <v>175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s="115" customFormat="1" ht="16.5" thickBo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4.25" thickTop="1" thickBot="1">
      <c r="A4" s="370" t="s">
        <v>1</v>
      </c>
      <c r="B4" s="371"/>
      <c r="C4" s="371"/>
      <c r="D4" s="372"/>
      <c r="E4" s="373" t="s">
        <v>176</v>
      </c>
      <c r="F4" s="374"/>
      <c r="G4" s="375"/>
      <c r="H4" s="375"/>
      <c r="I4" s="375"/>
      <c r="J4" s="375"/>
      <c r="K4" s="376"/>
    </row>
    <row r="5" spans="1:11" ht="13.5" thickTop="1">
      <c r="A5" s="250" t="s">
        <v>68</v>
      </c>
      <c r="B5" s="251"/>
      <c r="C5" s="120"/>
      <c r="D5" s="121"/>
      <c r="E5" s="250" t="str">
        <f>A5</f>
        <v>N a m a</v>
      </c>
      <c r="F5" s="248"/>
      <c r="G5" s="251"/>
      <c r="H5" s="265"/>
      <c r="I5" s="266"/>
      <c r="J5" s="266"/>
      <c r="K5" s="267"/>
    </row>
    <row r="6" spans="1:11" ht="15">
      <c r="A6" s="257" t="s">
        <v>2</v>
      </c>
      <c r="B6" s="258"/>
      <c r="C6" s="119"/>
      <c r="D6" s="123"/>
      <c r="E6" s="257" t="str">
        <f>A6</f>
        <v>NIP</v>
      </c>
      <c r="F6" s="254"/>
      <c r="G6" s="258"/>
      <c r="H6" s="268"/>
      <c r="I6" s="269"/>
      <c r="J6" s="269"/>
      <c r="K6" s="270"/>
    </row>
    <row r="7" spans="1:11">
      <c r="A7" s="257" t="s">
        <v>5</v>
      </c>
      <c r="B7" s="258"/>
      <c r="C7" s="124"/>
      <c r="D7" s="123"/>
      <c r="E7" s="257" t="str">
        <f>A7</f>
        <v>Pangkat/Gol.Ruang</v>
      </c>
      <c r="F7" s="254"/>
      <c r="G7" s="258"/>
      <c r="H7" s="271"/>
      <c r="I7" s="272"/>
      <c r="J7" s="272"/>
      <c r="K7" s="273"/>
    </row>
    <row r="8" spans="1:11">
      <c r="A8" s="257" t="s">
        <v>3</v>
      </c>
      <c r="B8" s="258"/>
      <c r="C8" s="124"/>
      <c r="D8" s="123"/>
      <c r="E8" s="257" t="str">
        <f>A8</f>
        <v>Jabatan</v>
      </c>
      <c r="F8" s="254"/>
      <c r="G8" s="258"/>
      <c r="H8" s="271"/>
      <c r="I8" s="272"/>
      <c r="J8" s="272"/>
      <c r="K8" s="273"/>
    </row>
    <row r="9" spans="1:11" ht="13.5" thickBot="1">
      <c r="A9" s="255" t="s">
        <v>4</v>
      </c>
      <c r="B9" s="256"/>
      <c r="C9" s="126"/>
      <c r="D9" s="127"/>
      <c r="E9" s="255" t="str">
        <f>A9</f>
        <v>Unit Kerja</v>
      </c>
      <c r="F9" s="252"/>
      <c r="G9" s="256"/>
      <c r="H9" s="274"/>
      <c r="I9" s="275"/>
      <c r="J9" s="275"/>
      <c r="K9" s="276"/>
    </row>
    <row r="10" spans="1:11" ht="14.25" thickTop="1" thickBot="1">
      <c r="A10" s="377" t="s">
        <v>67</v>
      </c>
      <c r="B10" s="378"/>
      <c r="C10" s="378"/>
      <c r="D10" s="378"/>
      <c r="E10" s="378"/>
      <c r="F10" s="378"/>
      <c r="G10" s="378"/>
      <c r="H10" s="378"/>
      <c r="I10" s="378"/>
      <c r="J10" s="378"/>
      <c r="K10" s="379"/>
    </row>
    <row r="11" spans="1:11" ht="13.5" thickTop="1">
      <c r="A11" s="250" t="s">
        <v>68</v>
      </c>
      <c r="B11" s="251"/>
      <c r="C11" s="120"/>
      <c r="D11" s="122"/>
      <c r="E11" s="129"/>
      <c r="F11" s="254"/>
      <c r="G11" s="254"/>
      <c r="H11" s="248"/>
      <c r="I11" s="248"/>
      <c r="J11" s="248"/>
      <c r="K11" s="249"/>
    </row>
    <row r="12" spans="1:11">
      <c r="A12" s="257" t="s">
        <v>2</v>
      </c>
      <c r="B12" s="258"/>
      <c r="C12" s="124"/>
      <c r="D12" s="125"/>
      <c r="E12" s="129"/>
      <c r="F12" s="254"/>
      <c r="G12" s="254"/>
      <c r="H12" s="254"/>
      <c r="I12" s="254"/>
      <c r="J12" s="254"/>
      <c r="K12" s="262"/>
    </row>
    <row r="13" spans="1:11">
      <c r="A13" s="257" t="s">
        <v>5</v>
      </c>
      <c r="B13" s="258"/>
      <c r="C13" s="124"/>
      <c r="D13" s="125"/>
      <c r="E13" s="129"/>
      <c r="F13" s="254"/>
      <c r="G13" s="254"/>
      <c r="H13" s="254"/>
      <c r="I13" s="254"/>
      <c r="J13" s="254"/>
      <c r="K13" s="262"/>
    </row>
    <row r="14" spans="1:11">
      <c r="A14" s="257" t="s">
        <v>3</v>
      </c>
      <c r="B14" s="258"/>
      <c r="C14" s="124"/>
      <c r="D14" s="125"/>
      <c r="E14" s="129"/>
      <c r="F14" s="254"/>
      <c r="G14" s="254"/>
      <c r="H14" s="254"/>
      <c r="I14" s="254"/>
      <c r="J14" s="254"/>
      <c r="K14" s="262"/>
    </row>
    <row r="15" spans="1:11" ht="13.5" thickBot="1">
      <c r="A15" s="255" t="s">
        <v>4</v>
      </c>
      <c r="B15" s="256"/>
      <c r="C15" s="126"/>
      <c r="D15" s="128"/>
      <c r="E15" s="129"/>
      <c r="F15" s="254"/>
      <c r="G15" s="254"/>
      <c r="H15" s="252"/>
      <c r="I15" s="252"/>
      <c r="J15" s="252"/>
      <c r="K15" s="253"/>
    </row>
    <row r="16" spans="1:11" ht="14.25" thickTop="1" thickBot="1">
      <c r="A16" s="246" t="s">
        <v>0</v>
      </c>
      <c r="B16" s="240" t="s">
        <v>104</v>
      </c>
      <c r="C16" s="241"/>
      <c r="D16" s="242"/>
      <c r="E16" s="246" t="s">
        <v>19</v>
      </c>
      <c r="F16" s="259" t="s">
        <v>6</v>
      </c>
      <c r="G16" s="260"/>
      <c r="H16" s="260"/>
      <c r="I16" s="260"/>
      <c r="J16" s="260"/>
      <c r="K16" s="261"/>
    </row>
    <row r="17" spans="1:11" ht="14.25" thickTop="1" thickBot="1">
      <c r="A17" s="247"/>
      <c r="B17" s="243"/>
      <c r="C17" s="244"/>
      <c r="D17" s="245"/>
      <c r="E17" s="247"/>
      <c r="F17" s="237" t="s">
        <v>20</v>
      </c>
      <c r="G17" s="238"/>
      <c r="H17" s="201" t="s">
        <v>7</v>
      </c>
      <c r="I17" s="237" t="s">
        <v>8</v>
      </c>
      <c r="J17" s="238"/>
      <c r="K17" s="201" t="s">
        <v>9</v>
      </c>
    </row>
    <row r="18" spans="1:11" s="136" customFormat="1" ht="29.25" customHeight="1" thickTop="1">
      <c r="A18" s="192" t="s">
        <v>111</v>
      </c>
      <c r="B18" s="233"/>
      <c r="C18" s="233"/>
      <c r="D18" s="202"/>
      <c r="E18" s="205">
        <f>F18*D18</f>
        <v>0</v>
      </c>
      <c r="F18" s="130"/>
      <c r="G18" s="131"/>
      <c r="H18" s="132"/>
      <c r="I18" s="133"/>
      <c r="J18" s="134"/>
      <c r="K18" s="135" t="s">
        <v>109</v>
      </c>
    </row>
    <row r="19" spans="1:11" s="136" customFormat="1" ht="26.25" customHeight="1">
      <c r="A19" s="193" t="s">
        <v>112</v>
      </c>
      <c r="B19" s="234"/>
      <c r="C19" s="234"/>
      <c r="D19" s="203"/>
      <c r="E19" s="206">
        <f>F19*D19</f>
        <v>0</v>
      </c>
      <c r="F19" s="137"/>
      <c r="G19" s="138"/>
      <c r="H19" s="139"/>
      <c r="I19" s="140"/>
      <c r="J19" s="141"/>
      <c r="K19" s="142" t="s">
        <v>109</v>
      </c>
    </row>
    <row r="20" spans="1:11" s="136" customFormat="1" ht="26.25" customHeight="1">
      <c r="A20" s="193" t="s">
        <v>113</v>
      </c>
      <c r="B20" s="232"/>
      <c r="C20" s="232"/>
      <c r="D20" s="203"/>
      <c r="E20" s="206">
        <f>F20*D20</f>
        <v>0</v>
      </c>
      <c r="F20" s="137"/>
      <c r="G20" s="138"/>
      <c r="H20" s="139"/>
      <c r="I20" s="140"/>
      <c r="J20" s="141"/>
      <c r="K20" s="143" t="s">
        <v>109</v>
      </c>
    </row>
    <row r="21" spans="1:11" s="136" customFormat="1" ht="26.25" customHeight="1">
      <c r="A21" s="193" t="s">
        <v>114</v>
      </c>
      <c r="B21" s="232"/>
      <c r="C21" s="232"/>
      <c r="D21" s="203"/>
      <c r="E21" s="206">
        <f t="shared" ref="E21:E40" si="0">F21*D21</f>
        <v>0</v>
      </c>
      <c r="F21" s="137"/>
      <c r="G21" s="138"/>
      <c r="H21" s="139"/>
      <c r="I21" s="140"/>
      <c r="J21" s="141"/>
      <c r="K21" s="143" t="s">
        <v>109</v>
      </c>
    </row>
    <row r="22" spans="1:11" s="136" customFormat="1" ht="26.25" customHeight="1">
      <c r="A22" s="193" t="s">
        <v>115</v>
      </c>
      <c r="B22" s="232"/>
      <c r="C22" s="232"/>
      <c r="D22" s="203"/>
      <c r="E22" s="206">
        <f t="shared" si="0"/>
        <v>0</v>
      </c>
      <c r="F22" s="137"/>
      <c r="G22" s="138"/>
      <c r="H22" s="139"/>
      <c r="I22" s="140"/>
      <c r="J22" s="141"/>
      <c r="K22" s="143" t="s">
        <v>109</v>
      </c>
    </row>
    <row r="23" spans="1:11" s="136" customFormat="1" ht="26.25" customHeight="1">
      <c r="A23" s="193" t="s">
        <v>116</v>
      </c>
      <c r="B23" s="232"/>
      <c r="C23" s="232"/>
      <c r="D23" s="203"/>
      <c r="E23" s="206">
        <f>F23*D23</f>
        <v>0</v>
      </c>
      <c r="F23" s="137"/>
      <c r="G23" s="138"/>
      <c r="H23" s="139"/>
      <c r="I23" s="140"/>
      <c r="J23" s="141"/>
      <c r="K23" s="143" t="s">
        <v>109</v>
      </c>
    </row>
    <row r="24" spans="1:11" s="136" customFormat="1" ht="26.25" customHeight="1">
      <c r="A24" s="193" t="s">
        <v>117</v>
      </c>
      <c r="B24" s="232"/>
      <c r="C24" s="232"/>
      <c r="D24" s="203"/>
      <c r="E24" s="206">
        <f>F24*D24</f>
        <v>0</v>
      </c>
      <c r="F24" s="137"/>
      <c r="G24" s="138"/>
      <c r="H24" s="139"/>
      <c r="I24" s="140"/>
      <c r="J24" s="141"/>
      <c r="K24" s="143" t="s">
        <v>109</v>
      </c>
    </row>
    <row r="25" spans="1:11" s="136" customFormat="1" ht="26.25" customHeight="1">
      <c r="A25" s="193" t="s">
        <v>118</v>
      </c>
      <c r="B25" s="232"/>
      <c r="C25" s="232"/>
      <c r="D25" s="203"/>
      <c r="E25" s="206">
        <f>F25*D25</f>
        <v>0</v>
      </c>
      <c r="F25" s="137"/>
      <c r="G25" s="138"/>
      <c r="H25" s="139"/>
      <c r="I25" s="140"/>
      <c r="J25" s="141"/>
      <c r="K25" s="143" t="s">
        <v>109</v>
      </c>
    </row>
    <row r="26" spans="1:11" s="136" customFormat="1" ht="26.25" customHeight="1">
      <c r="A26" s="193" t="s">
        <v>119</v>
      </c>
      <c r="B26" s="232"/>
      <c r="C26" s="232"/>
      <c r="D26" s="203"/>
      <c r="E26" s="206">
        <f>F26*D26</f>
        <v>0</v>
      </c>
      <c r="F26" s="137"/>
      <c r="G26" s="138"/>
      <c r="H26" s="139"/>
      <c r="I26" s="140"/>
      <c r="J26" s="141"/>
      <c r="K26" s="143" t="s">
        <v>109</v>
      </c>
    </row>
    <row r="27" spans="1:11" s="136" customFormat="1" ht="26.25" customHeight="1">
      <c r="A27" s="193" t="s">
        <v>120</v>
      </c>
      <c r="B27" s="232"/>
      <c r="C27" s="232"/>
      <c r="D27" s="203"/>
      <c r="E27" s="206">
        <f>F27*D27</f>
        <v>0</v>
      </c>
      <c r="F27" s="137"/>
      <c r="G27" s="138"/>
      <c r="H27" s="139"/>
      <c r="I27" s="140"/>
      <c r="J27" s="141"/>
      <c r="K27" s="143" t="s">
        <v>109</v>
      </c>
    </row>
    <row r="28" spans="1:11" s="136" customFormat="1" ht="26.25" customHeight="1">
      <c r="A28" s="193" t="s">
        <v>121</v>
      </c>
      <c r="B28" s="232"/>
      <c r="C28" s="232"/>
      <c r="D28" s="203"/>
      <c r="E28" s="206">
        <f t="shared" si="0"/>
        <v>0</v>
      </c>
      <c r="F28" s="137"/>
      <c r="G28" s="138"/>
      <c r="H28" s="139"/>
      <c r="I28" s="140"/>
      <c r="J28" s="141"/>
      <c r="K28" s="143" t="s">
        <v>109</v>
      </c>
    </row>
    <row r="29" spans="1:11" s="136" customFormat="1" ht="26.25" customHeight="1">
      <c r="A29" s="193" t="s">
        <v>122</v>
      </c>
      <c r="B29" s="232"/>
      <c r="C29" s="232"/>
      <c r="D29" s="203"/>
      <c r="E29" s="206">
        <f t="shared" si="0"/>
        <v>0</v>
      </c>
      <c r="F29" s="137"/>
      <c r="G29" s="138"/>
      <c r="H29" s="139"/>
      <c r="I29" s="140"/>
      <c r="J29" s="141"/>
      <c r="K29" s="143" t="s">
        <v>109</v>
      </c>
    </row>
    <row r="30" spans="1:11" s="136" customFormat="1" ht="26.25" customHeight="1">
      <c r="A30" s="193" t="s">
        <v>123</v>
      </c>
      <c r="B30" s="232"/>
      <c r="C30" s="232"/>
      <c r="D30" s="203"/>
      <c r="E30" s="206">
        <f t="shared" si="0"/>
        <v>0</v>
      </c>
      <c r="F30" s="137"/>
      <c r="G30" s="138"/>
      <c r="H30" s="139"/>
      <c r="I30" s="140"/>
      <c r="J30" s="141"/>
      <c r="K30" s="143" t="s">
        <v>109</v>
      </c>
    </row>
    <row r="31" spans="1:11" s="136" customFormat="1" ht="31.5" customHeight="1">
      <c r="A31" s="193" t="s">
        <v>124</v>
      </c>
      <c r="B31" s="232"/>
      <c r="C31" s="232"/>
      <c r="D31" s="203"/>
      <c r="E31" s="206">
        <f t="shared" si="0"/>
        <v>0</v>
      </c>
      <c r="F31" s="137"/>
      <c r="G31" s="138"/>
      <c r="H31" s="139"/>
      <c r="I31" s="140"/>
      <c r="J31" s="141"/>
      <c r="K31" s="143" t="s">
        <v>109</v>
      </c>
    </row>
    <row r="32" spans="1:11" s="136" customFormat="1" ht="31.5" customHeight="1">
      <c r="A32" s="193" t="s">
        <v>125</v>
      </c>
      <c r="B32" s="232"/>
      <c r="C32" s="232"/>
      <c r="D32" s="203"/>
      <c r="E32" s="206">
        <f t="shared" si="0"/>
        <v>0</v>
      </c>
      <c r="F32" s="137"/>
      <c r="G32" s="138"/>
      <c r="H32" s="139"/>
      <c r="I32" s="140"/>
      <c r="J32" s="141"/>
      <c r="K32" s="143" t="s">
        <v>109</v>
      </c>
    </row>
    <row r="33" spans="1:11" s="136" customFormat="1" ht="31.5" customHeight="1">
      <c r="A33" s="193" t="s">
        <v>126</v>
      </c>
      <c r="B33" s="232"/>
      <c r="C33" s="232"/>
      <c r="D33" s="203"/>
      <c r="E33" s="206">
        <f>F33*D33</f>
        <v>0</v>
      </c>
      <c r="F33" s="137"/>
      <c r="G33" s="138"/>
      <c r="H33" s="139"/>
      <c r="I33" s="140"/>
      <c r="J33" s="141"/>
      <c r="K33" s="143" t="s">
        <v>109</v>
      </c>
    </row>
    <row r="34" spans="1:11" s="136" customFormat="1" ht="26.25" customHeight="1">
      <c r="A34" s="193" t="s">
        <v>127</v>
      </c>
      <c r="B34" s="232"/>
      <c r="C34" s="232"/>
      <c r="D34" s="203"/>
      <c r="E34" s="206">
        <f t="shared" si="0"/>
        <v>0</v>
      </c>
      <c r="F34" s="137"/>
      <c r="G34" s="138"/>
      <c r="H34" s="139"/>
      <c r="I34" s="140"/>
      <c r="J34" s="141"/>
      <c r="K34" s="143" t="s">
        <v>109</v>
      </c>
    </row>
    <row r="35" spans="1:11" s="136" customFormat="1" ht="26.25" customHeight="1">
      <c r="A35" s="193" t="s">
        <v>128</v>
      </c>
      <c r="B35" s="232"/>
      <c r="C35" s="232"/>
      <c r="D35" s="203"/>
      <c r="E35" s="206">
        <f>F35*D35</f>
        <v>0</v>
      </c>
      <c r="F35" s="137"/>
      <c r="G35" s="138"/>
      <c r="H35" s="139"/>
      <c r="I35" s="140"/>
      <c r="J35" s="141"/>
      <c r="K35" s="143" t="s">
        <v>109</v>
      </c>
    </row>
    <row r="36" spans="1:11" s="136" customFormat="1" ht="26.25" customHeight="1">
      <c r="A36" s="193" t="s">
        <v>129</v>
      </c>
      <c r="B36" s="232"/>
      <c r="C36" s="232"/>
      <c r="D36" s="203"/>
      <c r="E36" s="206">
        <f>F36*D36</f>
        <v>0</v>
      </c>
      <c r="F36" s="137"/>
      <c r="G36" s="138"/>
      <c r="H36" s="139"/>
      <c r="I36" s="140"/>
      <c r="J36" s="141"/>
      <c r="K36" s="143" t="s">
        <v>109</v>
      </c>
    </row>
    <row r="37" spans="1:11" s="136" customFormat="1" ht="26.25" customHeight="1">
      <c r="A37" s="193" t="s">
        <v>130</v>
      </c>
      <c r="B37" s="232"/>
      <c r="C37" s="232"/>
      <c r="D37" s="203"/>
      <c r="E37" s="206">
        <f>F37*D37</f>
        <v>0</v>
      </c>
      <c r="F37" s="137"/>
      <c r="G37" s="138"/>
      <c r="H37" s="139"/>
      <c r="I37" s="140"/>
      <c r="J37" s="141"/>
      <c r="K37" s="143" t="s">
        <v>109</v>
      </c>
    </row>
    <row r="38" spans="1:11" s="136" customFormat="1" ht="26.25" customHeight="1">
      <c r="A38" s="193" t="s">
        <v>131</v>
      </c>
      <c r="B38" s="232"/>
      <c r="C38" s="232"/>
      <c r="D38" s="203"/>
      <c r="E38" s="206">
        <f>F38*D38</f>
        <v>0</v>
      </c>
      <c r="F38" s="137"/>
      <c r="G38" s="138"/>
      <c r="H38" s="139"/>
      <c r="I38" s="140"/>
      <c r="J38" s="141"/>
      <c r="K38" s="143" t="s">
        <v>109</v>
      </c>
    </row>
    <row r="39" spans="1:11" s="136" customFormat="1" ht="26.25" customHeight="1">
      <c r="A39" s="193" t="s">
        <v>132</v>
      </c>
      <c r="B39" s="232"/>
      <c r="C39" s="232"/>
      <c r="D39" s="203"/>
      <c r="E39" s="206">
        <f t="shared" si="0"/>
        <v>0</v>
      </c>
      <c r="F39" s="137"/>
      <c r="G39" s="138"/>
      <c r="H39" s="139"/>
      <c r="I39" s="140"/>
      <c r="J39" s="141"/>
      <c r="K39" s="143" t="s">
        <v>109</v>
      </c>
    </row>
    <row r="40" spans="1:11" s="136" customFormat="1" ht="26.25" customHeight="1" thickBot="1">
      <c r="A40" s="194" t="s">
        <v>133</v>
      </c>
      <c r="B40" s="231"/>
      <c r="C40" s="231"/>
      <c r="D40" s="204"/>
      <c r="E40" s="207">
        <f t="shared" si="0"/>
        <v>0</v>
      </c>
      <c r="F40" s="195"/>
      <c r="G40" s="196"/>
      <c r="H40" s="197"/>
      <c r="I40" s="198"/>
      <c r="J40" s="199"/>
      <c r="K40" s="200" t="s">
        <v>109</v>
      </c>
    </row>
    <row r="41" spans="1:11" ht="6.75" customHeight="1" thickTop="1">
      <c r="K41" s="144"/>
    </row>
    <row r="42" spans="1:11">
      <c r="G42" s="239" t="s">
        <v>163</v>
      </c>
      <c r="H42" s="239"/>
      <c r="I42" s="239"/>
      <c r="J42" s="239"/>
      <c r="K42" s="239"/>
    </row>
    <row r="43" spans="1:11">
      <c r="A43" s="239" t="s">
        <v>22</v>
      </c>
      <c r="B43" s="239"/>
      <c r="C43" s="239"/>
      <c r="D43" s="239"/>
      <c r="E43" s="239"/>
      <c r="F43" s="118"/>
      <c r="G43" s="239" t="s">
        <v>177</v>
      </c>
      <c r="H43" s="239"/>
      <c r="I43" s="239"/>
      <c r="J43" s="239"/>
      <c r="K43" s="239"/>
    </row>
    <row r="44" spans="1:11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</row>
    <row r="46" spans="1:11" ht="9.75" customHeight="1"/>
    <row r="47" spans="1:11" ht="9.75" customHeight="1"/>
    <row r="48" spans="1:11">
      <c r="A48" s="235">
        <f>C5</f>
        <v>0</v>
      </c>
      <c r="B48" s="235"/>
      <c r="C48" s="235"/>
      <c r="D48" s="235"/>
      <c r="E48" s="235"/>
      <c r="F48" s="118"/>
      <c r="G48" s="235">
        <f>H5</f>
        <v>0</v>
      </c>
      <c r="H48" s="235"/>
      <c r="I48" s="235"/>
      <c r="J48" s="235"/>
      <c r="K48" s="235"/>
    </row>
    <row r="49" spans="1:11">
      <c r="A49" s="239">
        <f>C6</f>
        <v>0</v>
      </c>
      <c r="B49" s="239"/>
      <c r="C49" s="239"/>
      <c r="D49" s="239"/>
      <c r="E49" s="239"/>
      <c r="G49" s="236">
        <f>H6</f>
        <v>0</v>
      </c>
      <c r="H49" s="236"/>
      <c r="I49" s="236"/>
      <c r="J49" s="236"/>
      <c r="K49" s="236"/>
    </row>
    <row r="51" spans="1:11">
      <c r="D51" s="110" t="s">
        <v>134</v>
      </c>
    </row>
    <row r="57" spans="1:11">
      <c r="D57" s="168">
        <f>+C11</f>
        <v>0</v>
      </c>
    </row>
    <row r="58" spans="1:11">
      <c r="D58" s="110">
        <f>+C12</f>
        <v>0</v>
      </c>
    </row>
  </sheetData>
  <mergeCells count="69">
    <mergeCell ref="H5:K5"/>
    <mergeCell ref="H6:K6"/>
    <mergeCell ref="H7:K7"/>
    <mergeCell ref="H8:K8"/>
    <mergeCell ref="H9:K9"/>
    <mergeCell ref="A1:K1"/>
    <mergeCell ref="A2:K2"/>
    <mergeCell ref="A4:D4"/>
    <mergeCell ref="F14:G14"/>
    <mergeCell ref="H14:K14"/>
    <mergeCell ref="A6:B6"/>
    <mergeCell ref="A7:B7"/>
    <mergeCell ref="A5:B5"/>
    <mergeCell ref="E6:G6"/>
    <mergeCell ref="E7:G7"/>
    <mergeCell ref="E9:G9"/>
    <mergeCell ref="A8:B8"/>
    <mergeCell ref="A9:B9"/>
    <mergeCell ref="E5:G5"/>
    <mergeCell ref="F11:G11"/>
    <mergeCell ref="E8:G8"/>
    <mergeCell ref="I17:J17"/>
    <mergeCell ref="H11:K11"/>
    <mergeCell ref="A11:B11"/>
    <mergeCell ref="H15:K15"/>
    <mergeCell ref="F12:G12"/>
    <mergeCell ref="A15:B15"/>
    <mergeCell ref="A14:B14"/>
    <mergeCell ref="A12:B12"/>
    <mergeCell ref="A13:B13"/>
    <mergeCell ref="F16:K16"/>
    <mergeCell ref="H12:K12"/>
    <mergeCell ref="H13:K13"/>
    <mergeCell ref="F13:G13"/>
    <mergeCell ref="F15:G15"/>
    <mergeCell ref="A16:A17"/>
    <mergeCell ref="G48:K48"/>
    <mergeCell ref="G49:K49"/>
    <mergeCell ref="F17:G17"/>
    <mergeCell ref="G43:K43"/>
    <mergeCell ref="B20:C20"/>
    <mergeCell ref="B16:D17"/>
    <mergeCell ref="G42:K42"/>
    <mergeCell ref="B27:C27"/>
    <mergeCell ref="B35:C35"/>
    <mergeCell ref="E16:E17"/>
    <mergeCell ref="A48:E48"/>
    <mergeCell ref="A43:E43"/>
    <mergeCell ref="A49:E49"/>
    <mergeCell ref="B36:C36"/>
    <mergeCell ref="B33:C33"/>
    <mergeCell ref="B32:C32"/>
    <mergeCell ref="B18:C18"/>
    <mergeCell ref="B19:C19"/>
    <mergeCell ref="B21:C21"/>
    <mergeCell ref="B23:C23"/>
    <mergeCell ref="B39:C39"/>
    <mergeCell ref="B24:C24"/>
    <mergeCell ref="B22:C22"/>
    <mergeCell ref="B25:C25"/>
    <mergeCell ref="B28:C28"/>
    <mergeCell ref="B29:C29"/>
    <mergeCell ref="B26:C26"/>
    <mergeCell ref="B40:C40"/>
    <mergeCell ref="B34:C34"/>
    <mergeCell ref="B30:C30"/>
    <mergeCell ref="B31:C31"/>
    <mergeCell ref="B37:C37"/>
    <mergeCell ref="B38:C38"/>
  </mergeCells>
  <phoneticPr fontId="1" type="noConversion"/>
  <pageMargins left="1.76" right="0.52" top="0.61" bottom="0.19" header="0.23" footer="0.16"/>
  <pageSetup paperSize="2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P49"/>
  <sheetViews>
    <sheetView zoomScale="85" zoomScaleNormal="85" workbookViewId="0">
      <selection activeCell="A9" sqref="A9:XFD30"/>
    </sheetView>
  </sheetViews>
  <sheetFormatPr defaultRowHeight="12.75"/>
  <cols>
    <col min="1" max="1" width="4.28515625" style="13" customWidth="1"/>
    <col min="2" max="2" width="43.5703125" style="13" customWidth="1"/>
    <col min="3" max="4" width="4.7109375" style="13" customWidth="1"/>
    <col min="5" max="5" width="8.42578125" style="13" customWidth="1"/>
    <col min="6" max="6" width="6.7109375" style="13" customWidth="1"/>
    <col min="7" max="7" width="4.7109375" style="13" customWidth="1"/>
    <col min="8" max="8" width="4.42578125" style="13" customWidth="1"/>
    <col min="9" max="9" width="9.140625" style="13" bestFit="1"/>
    <col min="10" max="10" width="4.7109375" style="13" customWidth="1"/>
    <col min="11" max="11" width="5" style="13" customWidth="1"/>
    <col min="12" max="12" width="7.42578125" style="13" customWidth="1"/>
    <col min="13" max="13" width="7.140625" style="13" customWidth="1"/>
    <col min="14" max="14" width="4" style="13" customWidth="1"/>
    <col min="15" max="15" width="4.42578125" style="13" customWidth="1"/>
    <col min="16" max="16" width="9.140625" style="13" bestFit="1"/>
    <col min="17" max="17" width="15" style="13" customWidth="1"/>
    <col min="18" max="18" width="11" style="13" customWidth="1"/>
    <col min="19" max="19" width="9.140625" style="13"/>
    <col min="20" max="20" width="4.28515625" style="13" hidden="1" customWidth="1"/>
    <col min="21" max="21" width="10" style="13" hidden="1" customWidth="1"/>
    <col min="22" max="22" width="9.140625" style="13" hidden="1" customWidth="1"/>
    <col min="23" max="23" width="12" style="13" hidden="1" customWidth="1"/>
    <col min="24" max="24" width="11.5703125" style="13" hidden="1" customWidth="1"/>
    <col min="25" max="25" width="8.5703125" style="13" hidden="1" customWidth="1"/>
    <col min="26" max="26" width="19.85546875" style="13" hidden="1" customWidth="1"/>
    <col min="27" max="27" width="10.42578125" style="13" hidden="1" customWidth="1"/>
    <col min="28" max="28" width="7.42578125" style="13" hidden="1" customWidth="1"/>
    <col min="29" max="30" width="10.42578125" style="13" hidden="1" customWidth="1"/>
    <col min="31" max="32" width="8.5703125" style="13" hidden="1" customWidth="1"/>
    <col min="33" max="33" width="12" style="13" hidden="1" customWidth="1"/>
    <col min="34" max="34" width="9.140625" style="13" hidden="1" customWidth="1"/>
    <col min="35" max="35" width="9.140625" style="13"/>
    <col min="36" max="41" width="9.140625" style="13" hidden="1" customWidth="1"/>
    <col min="42" max="16384" width="9.140625" style="13"/>
  </cols>
  <sheetData>
    <row r="1" spans="1:41" ht="15.75">
      <c r="A1" s="277" t="s">
        <v>16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41" ht="15.75">
      <c r="A2" s="277" t="str">
        <f>+'1 SKP'!A2:K2</f>
        <v>PEGAWAI POLITEKNIK NEGERI SEMARANG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</row>
    <row r="3" spans="1:4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41" ht="13.5" thickBot="1">
      <c r="A4" s="177" t="s">
        <v>164</v>
      </c>
      <c r="B4" s="177"/>
      <c r="C4" s="177"/>
      <c r="D4" s="177"/>
      <c r="E4" s="177"/>
      <c r="F4" s="177"/>
    </row>
    <row r="5" spans="1:41" ht="13.5" customHeight="1" thickTop="1" thickBot="1">
      <c r="A5" s="285" t="s">
        <v>0</v>
      </c>
      <c r="B5" s="283" t="s">
        <v>23</v>
      </c>
      <c r="C5" s="283" t="s">
        <v>19</v>
      </c>
      <c r="D5" s="293" t="s">
        <v>6</v>
      </c>
      <c r="E5" s="294"/>
      <c r="F5" s="294"/>
      <c r="G5" s="294"/>
      <c r="H5" s="294"/>
      <c r="I5" s="295"/>
      <c r="J5" s="285" t="s">
        <v>19</v>
      </c>
      <c r="K5" s="293" t="s">
        <v>10</v>
      </c>
      <c r="L5" s="294"/>
      <c r="M5" s="294"/>
      <c r="N5" s="294"/>
      <c r="O5" s="294"/>
      <c r="P5" s="295"/>
      <c r="Q5" s="281" t="s">
        <v>11</v>
      </c>
      <c r="R5" s="283" t="s">
        <v>18</v>
      </c>
      <c r="AB5" s="178"/>
      <c r="AC5" s="178"/>
      <c r="AD5" s="178"/>
      <c r="AE5" s="178"/>
      <c r="AF5" s="178"/>
      <c r="AG5" s="178"/>
      <c r="AH5" s="178"/>
      <c r="AI5" s="178"/>
      <c r="AJ5" s="178"/>
    </row>
    <row r="6" spans="1:41" ht="14.25" customHeight="1" thickTop="1" thickBot="1">
      <c r="A6" s="286"/>
      <c r="B6" s="284"/>
      <c r="C6" s="284"/>
      <c r="D6" s="279" t="s">
        <v>21</v>
      </c>
      <c r="E6" s="280"/>
      <c r="F6" s="164" t="s">
        <v>12</v>
      </c>
      <c r="G6" s="279" t="s">
        <v>13</v>
      </c>
      <c r="H6" s="280"/>
      <c r="I6" s="164" t="s">
        <v>14</v>
      </c>
      <c r="J6" s="286"/>
      <c r="K6" s="279" t="s">
        <v>21</v>
      </c>
      <c r="L6" s="280"/>
      <c r="M6" s="164" t="s">
        <v>12</v>
      </c>
      <c r="N6" s="279" t="s">
        <v>13</v>
      </c>
      <c r="O6" s="280"/>
      <c r="P6" s="164" t="s">
        <v>14</v>
      </c>
      <c r="Q6" s="282"/>
      <c r="R6" s="284"/>
      <c r="W6" s="13" t="s">
        <v>32</v>
      </c>
      <c r="X6" s="13" t="s">
        <v>33</v>
      </c>
      <c r="Y6" s="13" t="s">
        <v>26</v>
      </c>
      <c r="Z6" s="13" t="s">
        <v>27</v>
      </c>
      <c r="AA6" s="13" t="s">
        <v>28</v>
      </c>
      <c r="AB6" s="13" t="s">
        <v>29</v>
      </c>
      <c r="AC6" s="13" t="s">
        <v>36</v>
      </c>
      <c r="AD6" s="13" t="s">
        <v>37</v>
      </c>
      <c r="AE6" s="13" t="s">
        <v>38</v>
      </c>
      <c r="AF6" s="13" t="s">
        <v>39</v>
      </c>
    </row>
    <row r="7" spans="1:41" ht="18.75" customHeight="1" thickTop="1" thickBot="1">
      <c r="A7" s="165">
        <v>1</v>
      </c>
      <c r="B7" s="166">
        <v>2</v>
      </c>
      <c r="C7" s="166">
        <v>3</v>
      </c>
      <c r="D7" s="281">
        <v>4</v>
      </c>
      <c r="E7" s="296"/>
      <c r="F7" s="166">
        <v>5</v>
      </c>
      <c r="G7" s="281">
        <v>6</v>
      </c>
      <c r="H7" s="296"/>
      <c r="I7" s="166">
        <v>7</v>
      </c>
      <c r="J7" s="166">
        <v>8</v>
      </c>
      <c r="K7" s="281">
        <v>9</v>
      </c>
      <c r="L7" s="296"/>
      <c r="M7" s="166">
        <v>10</v>
      </c>
      <c r="N7" s="281">
        <v>11</v>
      </c>
      <c r="O7" s="296"/>
      <c r="P7" s="166">
        <v>12</v>
      </c>
      <c r="Q7" s="167">
        <v>13</v>
      </c>
      <c r="R7" s="166">
        <v>14</v>
      </c>
    </row>
    <row r="8" spans="1:41" s="145" customFormat="1" ht="34.5" customHeight="1" thickTop="1" thickBot="1">
      <c r="A8" s="153" t="str">
        <f>+'1 SKP'!A18</f>
        <v>1</v>
      </c>
      <c r="B8" s="179">
        <f>'1 SKP'!B18</f>
        <v>0</v>
      </c>
      <c r="C8" s="132">
        <f>'1 SKP'!E18</f>
        <v>0</v>
      </c>
      <c r="D8" s="154">
        <f>'1 SKP'!F18</f>
        <v>0</v>
      </c>
      <c r="E8" s="131">
        <f>'1 SKP'!G18</f>
        <v>0</v>
      </c>
      <c r="F8" s="134">
        <f>'1 SKP'!H18</f>
        <v>0</v>
      </c>
      <c r="G8" s="154">
        <f>'1 SKP'!I18</f>
        <v>0</v>
      </c>
      <c r="H8" s="134">
        <f>'1 SKP'!J18</f>
        <v>0</v>
      </c>
      <c r="I8" s="155" t="str">
        <f>'1 SKP'!K18</f>
        <v>-</v>
      </c>
      <c r="J8" s="132">
        <v>0</v>
      </c>
      <c r="K8" s="154"/>
      <c r="L8" s="131">
        <f>E8</f>
        <v>0</v>
      </c>
      <c r="M8" s="132"/>
      <c r="N8" s="154"/>
      <c r="O8" s="134">
        <f>H8</f>
        <v>0</v>
      </c>
      <c r="P8" s="156" t="s">
        <v>109</v>
      </c>
      <c r="Q8" s="157" t="e">
        <f>AG8</f>
        <v>#DIV/0!</v>
      </c>
      <c r="R8" s="158" t="e">
        <f>IF(I8="-",IF(P8="-",Q8/3,Q8/4),Q8/4)</f>
        <v>#DIV/0!</v>
      </c>
      <c r="T8" s="145">
        <f>IF(D8&gt;0,1,0)</f>
        <v>0</v>
      </c>
      <c r="U8" s="145">
        <f t="shared" ref="U8:U27" si="0">IFERROR(R8,0)</f>
        <v>0</v>
      </c>
      <c r="W8" s="145" t="e">
        <f>100-(N8/G8*100)</f>
        <v>#DIV/0!</v>
      </c>
      <c r="X8" s="146" t="e">
        <f>100-(P8/I8*100)</f>
        <v>#VALUE!</v>
      </c>
      <c r="Y8" s="145" t="e">
        <f>K8/D8*100</f>
        <v>#DIV/0!</v>
      </c>
      <c r="Z8" s="145" t="e">
        <f>M8/F8*100</f>
        <v>#DIV/0!</v>
      </c>
      <c r="AA8" s="147" t="e">
        <f>IF(W8&gt;24,AD8,AC8)</f>
        <v>#DIV/0!</v>
      </c>
      <c r="AB8" s="147" t="e">
        <f>IF(X8&gt;24,AF8,AE8)</f>
        <v>#VALUE!</v>
      </c>
      <c r="AC8" s="145" t="e">
        <f>((1.76*G8-N8)/G8)*100</f>
        <v>#DIV/0!</v>
      </c>
      <c r="AD8" s="145" t="e">
        <f>76-((((1.76*G8-N8)/G8)*100)-100)</f>
        <v>#DIV/0!</v>
      </c>
      <c r="AE8" s="13" t="e">
        <f>((1.76*I8-P8)/I8)*100</f>
        <v>#VALUE!</v>
      </c>
      <c r="AF8" s="13" t="e">
        <f>76-((((1.76*I8-P8)/I8)*100)-100)</f>
        <v>#VALUE!</v>
      </c>
      <c r="AG8" s="13" t="e">
        <f t="shared" ref="AG8:AG27" si="1">IFERROR(SUM(Y8:AB8),SUM(Y8:AA8))</f>
        <v>#DIV/0!</v>
      </c>
      <c r="AH8" s="13"/>
      <c r="AK8" s="148" t="e">
        <f>100-(N8/G8*100)</f>
        <v>#DIV/0!</v>
      </c>
      <c r="AL8" s="149" t="e">
        <f>100-(P8/I8*100)</f>
        <v>#VALUE!</v>
      </c>
      <c r="AM8" s="147" t="e">
        <f t="shared" ref="AM8:AM27" si="2">IF(AND(AK8&gt;24,AL8&gt;24),(IFERROR(((K8/D8*100)+(M8/F8*100)+(76-((((1.76*G8-N8)/G8)*100)-100))+(76-((((1.76*I8-P8)/I8)*100)-100))),((K8/D8*100)+(M8/F8*100)+(76-((((1.76*G8-N8)/G8)*100)-100))))),(IFERROR(((K8/D8*100)+(M8/F8*100)+(((1.76*G8-N8)/G8)*100))+(((1.76*I8-P8)/I8)*100),((K8/D8*100)+(M8/F8*100)+(((1.76*G8-N8)/G8)*100)))))</f>
        <v>#DIV/0!</v>
      </c>
      <c r="AN8" s="178" t="e">
        <f>IF(AK8&gt;24,(((K8/D8*100)+(M8/F8*100)+(76-((((1.76*G8-N8)/G8)*100)-100)))),(((K8/D8*100)+(M8/F8*100)+(((1.76*G8-N8)/G8)*100))))</f>
        <v>#DIV/0!</v>
      </c>
      <c r="AO8" s="145" t="e">
        <f t="shared" ref="AO8:AO27" si="3">IFERROR(AM8,AN8)</f>
        <v>#DIV/0!</v>
      </c>
    </row>
    <row r="9" spans="1:41" s="145" customFormat="1" ht="34.5" customHeight="1" thickTop="1" thickBot="1">
      <c r="A9" s="153" t="str">
        <f>+'1 SKP'!A19</f>
        <v>2</v>
      </c>
      <c r="B9" s="179">
        <f>'1 SKP'!B19</f>
        <v>0</v>
      </c>
      <c r="C9" s="132">
        <f>'1 SKP'!E19</f>
        <v>0</v>
      </c>
      <c r="D9" s="154">
        <f>'1 SKP'!F19</f>
        <v>0</v>
      </c>
      <c r="E9" s="131">
        <f>'1 SKP'!G19</f>
        <v>0</v>
      </c>
      <c r="F9" s="134">
        <f>'1 SKP'!H19</f>
        <v>0</v>
      </c>
      <c r="G9" s="154">
        <f>'1 SKP'!I19</f>
        <v>0</v>
      </c>
      <c r="H9" s="134">
        <f>'1 SKP'!J19</f>
        <v>0</v>
      </c>
      <c r="I9" s="155" t="str">
        <f>'1 SKP'!K19</f>
        <v>-</v>
      </c>
      <c r="J9" s="132">
        <v>0</v>
      </c>
      <c r="K9" s="154"/>
      <c r="L9" s="131">
        <f t="shared" ref="L9:L30" si="4">E9</f>
        <v>0</v>
      </c>
      <c r="M9" s="132"/>
      <c r="N9" s="154"/>
      <c r="O9" s="134">
        <f t="shared" ref="O9:O30" si="5">H9</f>
        <v>0</v>
      </c>
      <c r="P9" s="156" t="s">
        <v>109</v>
      </c>
      <c r="Q9" s="157" t="e">
        <f t="shared" ref="Q9:Q30" si="6">AG9</f>
        <v>#DIV/0!</v>
      </c>
      <c r="R9" s="158" t="e">
        <f t="shared" ref="R9:R30" si="7">IF(I9="-",IF(P9="-",Q9/3,Q9/4),Q9/4)</f>
        <v>#DIV/0!</v>
      </c>
      <c r="T9" s="145">
        <f t="shared" ref="T9:T30" si="8">IF(D9&gt;0,1,0)</f>
        <v>0</v>
      </c>
      <c r="U9" s="145">
        <f t="shared" si="0"/>
        <v>0</v>
      </c>
      <c r="W9" s="145" t="e">
        <f t="shared" ref="W9:W30" si="9">100-(N9/G9*100)</f>
        <v>#DIV/0!</v>
      </c>
      <c r="X9" s="146" t="e">
        <f t="shared" ref="X9:X30" si="10">100-(P9/I9*100)</f>
        <v>#VALUE!</v>
      </c>
      <c r="Y9" s="145" t="e">
        <f t="shared" ref="Y9:Y30" si="11">K9/D9*100</f>
        <v>#DIV/0!</v>
      </c>
      <c r="Z9" s="145" t="e">
        <f t="shared" ref="Z9:Z30" si="12">M9/F9*100</f>
        <v>#DIV/0!</v>
      </c>
      <c r="AA9" s="147" t="e">
        <f t="shared" ref="AA9:AA30" si="13">IF(W9&gt;24,AD9,AC9)</f>
        <v>#DIV/0!</v>
      </c>
      <c r="AB9" s="147" t="e">
        <f t="shared" ref="AB9:AB30" si="14">IF(X9&gt;24,AF9,AE9)</f>
        <v>#VALUE!</v>
      </c>
      <c r="AC9" s="145" t="e">
        <f t="shared" ref="AC9:AC30" si="15">((1.76*G9-N9)/G9)*100</f>
        <v>#DIV/0!</v>
      </c>
      <c r="AD9" s="145" t="e">
        <f t="shared" ref="AD9:AD30" si="16">76-((((1.76*G9-N9)/G9)*100)-100)</f>
        <v>#DIV/0!</v>
      </c>
      <c r="AE9" s="13" t="e">
        <f t="shared" ref="AE9:AE30" si="17">((1.76*I9-P9)/I9)*100</f>
        <v>#VALUE!</v>
      </c>
      <c r="AF9" s="13" t="e">
        <f t="shared" ref="AF9:AF30" si="18">76-((((1.76*I9-P9)/I9)*100)-100)</f>
        <v>#VALUE!</v>
      </c>
      <c r="AG9" s="13" t="e">
        <f t="shared" si="1"/>
        <v>#DIV/0!</v>
      </c>
      <c r="AH9" s="13"/>
      <c r="AK9" s="148" t="e">
        <f t="shared" ref="AK9:AK30" si="19">100-(N9/G9*100)</f>
        <v>#DIV/0!</v>
      </c>
      <c r="AL9" s="149" t="e">
        <f t="shared" ref="AL9:AL30" si="20">100-(P9/I9*100)</f>
        <v>#VALUE!</v>
      </c>
      <c r="AM9" s="147" t="e">
        <f t="shared" si="2"/>
        <v>#DIV/0!</v>
      </c>
      <c r="AN9" s="178" t="e">
        <f t="shared" ref="AN9:AN30" si="21">IF(AK9&gt;24,(((K9/D9*100)+(M9/F9*100)+(76-((((1.76*G9-N9)/G9)*100)-100)))),(((K9/D9*100)+(M9/F9*100)+(((1.76*G9-N9)/G9)*100))))</f>
        <v>#DIV/0!</v>
      </c>
      <c r="AO9" s="145" t="e">
        <f t="shared" si="3"/>
        <v>#DIV/0!</v>
      </c>
    </row>
    <row r="10" spans="1:41" s="145" customFormat="1" ht="34.5" customHeight="1" thickTop="1" thickBot="1">
      <c r="A10" s="153" t="str">
        <f>+'1 SKP'!A20</f>
        <v>3</v>
      </c>
      <c r="B10" s="179">
        <f>'1 SKP'!B20</f>
        <v>0</v>
      </c>
      <c r="C10" s="132">
        <f>'1 SKP'!E20</f>
        <v>0</v>
      </c>
      <c r="D10" s="154">
        <f>'1 SKP'!F20</f>
        <v>0</v>
      </c>
      <c r="E10" s="131">
        <f>'1 SKP'!G20</f>
        <v>0</v>
      </c>
      <c r="F10" s="134">
        <f>'1 SKP'!H20</f>
        <v>0</v>
      </c>
      <c r="G10" s="154">
        <f>'1 SKP'!I20</f>
        <v>0</v>
      </c>
      <c r="H10" s="134">
        <f>'1 SKP'!J20</f>
        <v>0</v>
      </c>
      <c r="I10" s="155" t="str">
        <f>'1 SKP'!K20</f>
        <v>-</v>
      </c>
      <c r="J10" s="132">
        <v>0</v>
      </c>
      <c r="K10" s="154"/>
      <c r="L10" s="131">
        <f t="shared" ref="L10:L30" si="22">E10</f>
        <v>0</v>
      </c>
      <c r="M10" s="132"/>
      <c r="N10" s="154"/>
      <c r="O10" s="134">
        <f t="shared" ref="O10:O30" si="23">H10</f>
        <v>0</v>
      </c>
      <c r="P10" s="156" t="s">
        <v>109</v>
      </c>
      <c r="Q10" s="157" t="e">
        <f t="shared" ref="Q10:Q30" si="24">AG10</f>
        <v>#DIV/0!</v>
      </c>
      <c r="R10" s="158" t="e">
        <f t="shared" ref="R10:R30" si="25">IF(I10="-",IF(P10="-",Q10/3,Q10/4),Q10/4)</f>
        <v>#DIV/0!</v>
      </c>
      <c r="T10" s="145">
        <f t="shared" ref="T10:T30" si="26">IF(D10&gt;0,1,0)</f>
        <v>0</v>
      </c>
      <c r="U10" s="145">
        <f t="shared" ref="U10:U30" si="27">IFERROR(R10,0)</f>
        <v>0</v>
      </c>
      <c r="W10" s="145" t="e">
        <f t="shared" ref="W10:W30" si="28">100-(N10/G10*100)</f>
        <v>#DIV/0!</v>
      </c>
      <c r="X10" s="146" t="e">
        <f t="shared" ref="X10:X30" si="29">100-(P10/I10*100)</f>
        <v>#VALUE!</v>
      </c>
      <c r="Y10" s="145" t="e">
        <f t="shared" ref="Y10:Y30" si="30">K10/D10*100</f>
        <v>#DIV/0!</v>
      </c>
      <c r="Z10" s="145" t="e">
        <f t="shared" ref="Z10:Z30" si="31">M10/F10*100</f>
        <v>#DIV/0!</v>
      </c>
      <c r="AA10" s="147" t="e">
        <f t="shared" ref="AA10:AA30" si="32">IF(W10&gt;24,AD10,AC10)</f>
        <v>#DIV/0!</v>
      </c>
      <c r="AB10" s="147" t="e">
        <f t="shared" ref="AB10:AB30" si="33">IF(X10&gt;24,AF10,AE10)</f>
        <v>#VALUE!</v>
      </c>
      <c r="AC10" s="145" t="e">
        <f t="shared" ref="AC10:AC30" si="34">((1.76*G10-N10)/G10)*100</f>
        <v>#DIV/0!</v>
      </c>
      <c r="AD10" s="145" t="e">
        <f t="shared" ref="AD10:AD30" si="35">76-((((1.76*G10-N10)/G10)*100)-100)</f>
        <v>#DIV/0!</v>
      </c>
      <c r="AE10" s="13" t="e">
        <f t="shared" ref="AE10:AE30" si="36">((1.76*I10-P10)/I10)*100</f>
        <v>#VALUE!</v>
      </c>
      <c r="AF10" s="13" t="e">
        <f t="shared" ref="AF10:AF30" si="37">76-((((1.76*I10-P10)/I10)*100)-100)</f>
        <v>#VALUE!</v>
      </c>
      <c r="AG10" s="13" t="e">
        <f t="shared" ref="AG10:AG30" si="38">IFERROR(SUM(Y10:AB10),SUM(Y10:AA10))</f>
        <v>#DIV/0!</v>
      </c>
      <c r="AH10" s="13"/>
      <c r="AK10" s="148" t="e">
        <f t="shared" ref="AK10:AK30" si="39">100-(N10/G10*100)</f>
        <v>#DIV/0!</v>
      </c>
      <c r="AL10" s="149" t="e">
        <f t="shared" ref="AL10:AL30" si="40">100-(P10/I10*100)</f>
        <v>#VALUE!</v>
      </c>
      <c r="AM10" s="147" t="e">
        <f t="shared" ref="AM10:AM30" si="41">IF(AND(AK10&gt;24,AL10&gt;24),(IFERROR(((K10/D10*100)+(M10/F10*100)+(76-((((1.76*G10-N10)/G10)*100)-100))+(76-((((1.76*I10-P10)/I10)*100)-100))),((K10/D10*100)+(M10/F10*100)+(76-((((1.76*G10-N10)/G10)*100)-100))))),(IFERROR(((K10/D10*100)+(M10/F10*100)+(((1.76*G10-N10)/G10)*100))+(((1.76*I10-P10)/I10)*100),((K10/D10*100)+(M10/F10*100)+(((1.76*G10-N10)/G10)*100)))))</f>
        <v>#DIV/0!</v>
      </c>
      <c r="AN10" s="178" t="e">
        <f t="shared" ref="AN10:AN30" si="42">IF(AK10&gt;24,(((K10/D10*100)+(M10/F10*100)+(76-((((1.76*G10-N10)/G10)*100)-100)))),(((K10/D10*100)+(M10/F10*100)+(((1.76*G10-N10)/G10)*100))))</f>
        <v>#DIV/0!</v>
      </c>
      <c r="AO10" s="145" t="e">
        <f t="shared" ref="AO10:AO30" si="43">IFERROR(AM10,AN10)</f>
        <v>#DIV/0!</v>
      </c>
    </row>
    <row r="11" spans="1:41" s="145" customFormat="1" ht="34.5" customHeight="1" thickTop="1" thickBot="1">
      <c r="A11" s="153" t="str">
        <f>+'1 SKP'!A21</f>
        <v>4</v>
      </c>
      <c r="B11" s="179">
        <f>'1 SKP'!B21</f>
        <v>0</v>
      </c>
      <c r="C11" s="132">
        <f>'1 SKP'!E21</f>
        <v>0</v>
      </c>
      <c r="D11" s="154">
        <f>'1 SKP'!F21</f>
        <v>0</v>
      </c>
      <c r="E11" s="131">
        <f>'1 SKP'!G21</f>
        <v>0</v>
      </c>
      <c r="F11" s="134">
        <f>'1 SKP'!H21</f>
        <v>0</v>
      </c>
      <c r="G11" s="154">
        <f>'1 SKP'!I21</f>
        <v>0</v>
      </c>
      <c r="H11" s="134">
        <f>'1 SKP'!J21</f>
        <v>0</v>
      </c>
      <c r="I11" s="155" t="str">
        <f>'1 SKP'!K21</f>
        <v>-</v>
      </c>
      <c r="J11" s="132">
        <v>0</v>
      </c>
      <c r="K11" s="154"/>
      <c r="L11" s="131">
        <f t="shared" si="22"/>
        <v>0</v>
      </c>
      <c r="M11" s="132"/>
      <c r="N11" s="154"/>
      <c r="O11" s="134">
        <f t="shared" si="23"/>
        <v>0</v>
      </c>
      <c r="P11" s="156" t="s">
        <v>109</v>
      </c>
      <c r="Q11" s="157" t="e">
        <f t="shared" si="24"/>
        <v>#DIV/0!</v>
      </c>
      <c r="R11" s="158" t="e">
        <f t="shared" si="25"/>
        <v>#DIV/0!</v>
      </c>
      <c r="T11" s="145">
        <f t="shared" si="26"/>
        <v>0</v>
      </c>
      <c r="U11" s="145">
        <f t="shared" si="27"/>
        <v>0</v>
      </c>
      <c r="W11" s="145" t="e">
        <f t="shared" si="28"/>
        <v>#DIV/0!</v>
      </c>
      <c r="X11" s="146" t="e">
        <f t="shared" si="29"/>
        <v>#VALUE!</v>
      </c>
      <c r="Y11" s="145" t="e">
        <f t="shared" si="30"/>
        <v>#DIV/0!</v>
      </c>
      <c r="Z11" s="145" t="e">
        <f t="shared" si="31"/>
        <v>#DIV/0!</v>
      </c>
      <c r="AA11" s="147" t="e">
        <f t="shared" si="32"/>
        <v>#DIV/0!</v>
      </c>
      <c r="AB11" s="147" t="e">
        <f t="shared" si="33"/>
        <v>#VALUE!</v>
      </c>
      <c r="AC11" s="145" t="e">
        <f t="shared" si="34"/>
        <v>#DIV/0!</v>
      </c>
      <c r="AD11" s="145" t="e">
        <f t="shared" si="35"/>
        <v>#DIV/0!</v>
      </c>
      <c r="AE11" s="13" t="e">
        <f t="shared" si="36"/>
        <v>#VALUE!</v>
      </c>
      <c r="AF11" s="13" t="e">
        <f t="shared" si="37"/>
        <v>#VALUE!</v>
      </c>
      <c r="AG11" s="13" t="e">
        <f t="shared" si="38"/>
        <v>#DIV/0!</v>
      </c>
      <c r="AH11" s="13"/>
      <c r="AK11" s="148" t="e">
        <f t="shared" si="39"/>
        <v>#DIV/0!</v>
      </c>
      <c r="AL11" s="149" t="e">
        <f t="shared" si="40"/>
        <v>#VALUE!</v>
      </c>
      <c r="AM11" s="147" t="e">
        <f t="shared" si="41"/>
        <v>#DIV/0!</v>
      </c>
      <c r="AN11" s="178" t="e">
        <f t="shared" si="42"/>
        <v>#DIV/0!</v>
      </c>
      <c r="AO11" s="145" t="e">
        <f t="shared" si="43"/>
        <v>#DIV/0!</v>
      </c>
    </row>
    <row r="12" spans="1:41" s="145" customFormat="1" ht="34.5" customHeight="1" thickTop="1" thickBot="1">
      <c r="A12" s="153" t="str">
        <f>+'1 SKP'!A22</f>
        <v>5</v>
      </c>
      <c r="B12" s="179">
        <f>'1 SKP'!B22</f>
        <v>0</v>
      </c>
      <c r="C12" s="132">
        <f>'1 SKP'!E22</f>
        <v>0</v>
      </c>
      <c r="D12" s="154">
        <f>'1 SKP'!F22</f>
        <v>0</v>
      </c>
      <c r="E12" s="131">
        <f>'1 SKP'!G22</f>
        <v>0</v>
      </c>
      <c r="F12" s="134">
        <f>'1 SKP'!H22</f>
        <v>0</v>
      </c>
      <c r="G12" s="154">
        <f>'1 SKP'!I22</f>
        <v>0</v>
      </c>
      <c r="H12" s="134">
        <f>'1 SKP'!J22</f>
        <v>0</v>
      </c>
      <c r="I12" s="155" t="str">
        <f>'1 SKP'!K22</f>
        <v>-</v>
      </c>
      <c r="J12" s="132">
        <v>0</v>
      </c>
      <c r="K12" s="154"/>
      <c r="L12" s="131">
        <f t="shared" si="22"/>
        <v>0</v>
      </c>
      <c r="M12" s="132"/>
      <c r="N12" s="154"/>
      <c r="O12" s="134">
        <f t="shared" si="23"/>
        <v>0</v>
      </c>
      <c r="P12" s="156" t="s">
        <v>109</v>
      </c>
      <c r="Q12" s="157" t="e">
        <f t="shared" si="24"/>
        <v>#DIV/0!</v>
      </c>
      <c r="R12" s="158" t="e">
        <f t="shared" si="25"/>
        <v>#DIV/0!</v>
      </c>
      <c r="T12" s="145">
        <f t="shared" si="26"/>
        <v>0</v>
      </c>
      <c r="U12" s="145">
        <f t="shared" si="27"/>
        <v>0</v>
      </c>
      <c r="W12" s="145" t="e">
        <f t="shared" si="28"/>
        <v>#DIV/0!</v>
      </c>
      <c r="X12" s="146" t="e">
        <f t="shared" si="29"/>
        <v>#VALUE!</v>
      </c>
      <c r="Y12" s="145" t="e">
        <f t="shared" si="30"/>
        <v>#DIV/0!</v>
      </c>
      <c r="Z12" s="145" t="e">
        <f t="shared" si="31"/>
        <v>#DIV/0!</v>
      </c>
      <c r="AA12" s="147" t="e">
        <f t="shared" si="32"/>
        <v>#DIV/0!</v>
      </c>
      <c r="AB12" s="147" t="e">
        <f t="shared" si="33"/>
        <v>#VALUE!</v>
      </c>
      <c r="AC12" s="145" t="e">
        <f t="shared" si="34"/>
        <v>#DIV/0!</v>
      </c>
      <c r="AD12" s="145" t="e">
        <f t="shared" si="35"/>
        <v>#DIV/0!</v>
      </c>
      <c r="AE12" s="13" t="e">
        <f t="shared" si="36"/>
        <v>#VALUE!</v>
      </c>
      <c r="AF12" s="13" t="e">
        <f t="shared" si="37"/>
        <v>#VALUE!</v>
      </c>
      <c r="AG12" s="13" t="e">
        <f t="shared" si="38"/>
        <v>#DIV/0!</v>
      </c>
      <c r="AH12" s="13"/>
      <c r="AK12" s="148" t="e">
        <f t="shared" si="39"/>
        <v>#DIV/0!</v>
      </c>
      <c r="AL12" s="149" t="e">
        <f t="shared" si="40"/>
        <v>#VALUE!</v>
      </c>
      <c r="AM12" s="147" t="e">
        <f t="shared" si="41"/>
        <v>#DIV/0!</v>
      </c>
      <c r="AN12" s="178" t="e">
        <f t="shared" si="42"/>
        <v>#DIV/0!</v>
      </c>
      <c r="AO12" s="145" t="e">
        <f t="shared" si="43"/>
        <v>#DIV/0!</v>
      </c>
    </row>
    <row r="13" spans="1:41" s="145" customFormat="1" ht="34.5" customHeight="1" thickTop="1" thickBot="1">
      <c r="A13" s="153" t="str">
        <f>+'1 SKP'!A23</f>
        <v>6</v>
      </c>
      <c r="B13" s="179">
        <f>'1 SKP'!B23</f>
        <v>0</v>
      </c>
      <c r="C13" s="132">
        <f>'1 SKP'!E23</f>
        <v>0</v>
      </c>
      <c r="D13" s="154">
        <f>'1 SKP'!F23</f>
        <v>0</v>
      </c>
      <c r="E13" s="131">
        <f>'1 SKP'!G23</f>
        <v>0</v>
      </c>
      <c r="F13" s="134">
        <f>'1 SKP'!H23</f>
        <v>0</v>
      </c>
      <c r="G13" s="154">
        <f>'1 SKP'!I23</f>
        <v>0</v>
      </c>
      <c r="H13" s="134">
        <f>'1 SKP'!J23</f>
        <v>0</v>
      </c>
      <c r="I13" s="155" t="str">
        <f>'1 SKP'!K23</f>
        <v>-</v>
      </c>
      <c r="J13" s="132">
        <v>0</v>
      </c>
      <c r="K13" s="154"/>
      <c r="L13" s="131">
        <f t="shared" si="22"/>
        <v>0</v>
      </c>
      <c r="M13" s="132"/>
      <c r="N13" s="154"/>
      <c r="O13" s="134">
        <f t="shared" si="23"/>
        <v>0</v>
      </c>
      <c r="P13" s="156" t="s">
        <v>109</v>
      </c>
      <c r="Q13" s="157" t="e">
        <f t="shared" si="24"/>
        <v>#DIV/0!</v>
      </c>
      <c r="R13" s="158" t="e">
        <f t="shared" si="25"/>
        <v>#DIV/0!</v>
      </c>
      <c r="T13" s="145">
        <f t="shared" si="26"/>
        <v>0</v>
      </c>
      <c r="U13" s="145">
        <f t="shared" si="27"/>
        <v>0</v>
      </c>
      <c r="W13" s="145" t="e">
        <f t="shared" si="28"/>
        <v>#DIV/0!</v>
      </c>
      <c r="X13" s="146" t="e">
        <f t="shared" si="29"/>
        <v>#VALUE!</v>
      </c>
      <c r="Y13" s="145" t="e">
        <f t="shared" si="30"/>
        <v>#DIV/0!</v>
      </c>
      <c r="Z13" s="145" t="e">
        <f t="shared" si="31"/>
        <v>#DIV/0!</v>
      </c>
      <c r="AA13" s="147" t="e">
        <f t="shared" si="32"/>
        <v>#DIV/0!</v>
      </c>
      <c r="AB13" s="147" t="e">
        <f t="shared" si="33"/>
        <v>#VALUE!</v>
      </c>
      <c r="AC13" s="145" t="e">
        <f t="shared" si="34"/>
        <v>#DIV/0!</v>
      </c>
      <c r="AD13" s="145" t="e">
        <f t="shared" si="35"/>
        <v>#DIV/0!</v>
      </c>
      <c r="AE13" s="13" t="e">
        <f t="shared" si="36"/>
        <v>#VALUE!</v>
      </c>
      <c r="AF13" s="13" t="e">
        <f t="shared" si="37"/>
        <v>#VALUE!</v>
      </c>
      <c r="AG13" s="13" t="e">
        <f t="shared" si="38"/>
        <v>#DIV/0!</v>
      </c>
      <c r="AH13" s="13"/>
      <c r="AK13" s="148" t="e">
        <f t="shared" si="39"/>
        <v>#DIV/0!</v>
      </c>
      <c r="AL13" s="149" t="e">
        <f t="shared" si="40"/>
        <v>#VALUE!</v>
      </c>
      <c r="AM13" s="147" t="e">
        <f t="shared" si="41"/>
        <v>#DIV/0!</v>
      </c>
      <c r="AN13" s="178" t="e">
        <f t="shared" si="42"/>
        <v>#DIV/0!</v>
      </c>
      <c r="AO13" s="145" t="e">
        <f t="shared" si="43"/>
        <v>#DIV/0!</v>
      </c>
    </row>
    <row r="14" spans="1:41" s="145" customFormat="1" ht="34.5" customHeight="1" thickTop="1" thickBot="1">
      <c r="A14" s="153" t="str">
        <f>+'1 SKP'!A24</f>
        <v>7</v>
      </c>
      <c r="B14" s="179">
        <f>'1 SKP'!B24</f>
        <v>0</v>
      </c>
      <c r="C14" s="132">
        <f>'1 SKP'!E24</f>
        <v>0</v>
      </c>
      <c r="D14" s="154">
        <f>'1 SKP'!F24</f>
        <v>0</v>
      </c>
      <c r="E14" s="131">
        <f>'1 SKP'!G24</f>
        <v>0</v>
      </c>
      <c r="F14" s="134">
        <f>'1 SKP'!H24</f>
        <v>0</v>
      </c>
      <c r="G14" s="154">
        <f>'1 SKP'!I24</f>
        <v>0</v>
      </c>
      <c r="H14" s="134">
        <f>'1 SKP'!J24</f>
        <v>0</v>
      </c>
      <c r="I14" s="155" t="str">
        <f>'1 SKP'!K24</f>
        <v>-</v>
      </c>
      <c r="J14" s="132">
        <v>0</v>
      </c>
      <c r="K14" s="154"/>
      <c r="L14" s="131">
        <f t="shared" si="22"/>
        <v>0</v>
      </c>
      <c r="M14" s="132"/>
      <c r="N14" s="154"/>
      <c r="O14" s="134">
        <f t="shared" si="23"/>
        <v>0</v>
      </c>
      <c r="P14" s="156" t="s">
        <v>109</v>
      </c>
      <c r="Q14" s="157" t="e">
        <f t="shared" si="24"/>
        <v>#DIV/0!</v>
      </c>
      <c r="R14" s="158" t="e">
        <f t="shared" si="25"/>
        <v>#DIV/0!</v>
      </c>
      <c r="T14" s="145">
        <f t="shared" si="26"/>
        <v>0</v>
      </c>
      <c r="U14" s="145">
        <f t="shared" si="27"/>
        <v>0</v>
      </c>
      <c r="W14" s="145" t="e">
        <f t="shared" si="28"/>
        <v>#DIV/0!</v>
      </c>
      <c r="X14" s="146" t="e">
        <f t="shared" si="29"/>
        <v>#VALUE!</v>
      </c>
      <c r="Y14" s="145" t="e">
        <f t="shared" si="30"/>
        <v>#DIV/0!</v>
      </c>
      <c r="Z14" s="145" t="e">
        <f t="shared" si="31"/>
        <v>#DIV/0!</v>
      </c>
      <c r="AA14" s="147" t="e">
        <f t="shared" si="32"/>
        <v>#DIV/0!</v>
      </c>
      <c r="AB14" s="147" t="e">
        <f t="shared" si="33"/>
        <v>#VALUE!</v>
      </c>
      <c r="AC14" s="145" t="e">
        <f t="shared" si="34"/>
        <v>#DIV/0!</v>
      </c>
      <c r="AD14" s="145" t="e">
        <f t="shared" si="35"/>
        <v>#DIV/0!</v>
      </c>
      <c r="AE14" s="13" t="e">
        <f t="shared" si="36"/>
        <v>#VALUE!</v>
      </c>
      <c r="AF14" s="13" t="e">
        <f t="shared" si="37"/>
        <v>#VALUE!</v>
      </c>
      <c r="AG14" s="13" t="e">
        <f t="shared" si="38"/>
        <v>#DIV/0!</v>
      </c>
      <c r="AH14" s="13"/>
      <c r="AK14" s="148" t="e">
        <f t="shared" si="39"/>
        <v>#DIV/0!</v>
      </c>
      <c r="AL14" s="149" t="e">
        <f t="shared" si="40"/>
        <v>#VALUE!</v>
      </c>
      <c r="AM14" s="147" t="e">
        <f t="shared" si="41"/>
        <v>#DIV/0!</v>
      </c>
      <c r="AN14" s="178" t="e">
        <f t="shared" si="42"/>
        <v>#DIV/0!</v>
      </c>
      <c r="AO14" s="145" t="e">
        <f t="shared" si="43"/>
        <v>#DIV/0!</v>
      </c>
    </row>
    <row r="15" spans="1:41" s="145" customFormat="1" ht="34.5" customHeight="1" thickTop="1" thickBot="1">
      <c r="A15" s="153" t="str">
        <f>+'1 SKP'!A25</f>
        <v>8</v>
      </c>
      <c r="B15" s="179">
        <f>'1 SKP'!B25</f>
        <v>0</v>
      </c>
      <c r="C15" s="132">
        <f>'1 SKP'!E25</f>
        <v>0</v>
      </c>
      <c r="D15" s="154">
        <f>'1 SKP'!F25</f>
        <v>0</v>
      </c>
      <c r="E15" s="131">
        <f>'1 SKP'!G25</f>
        <v>0</v>
      </c>
      <c r="F15" s="134">
        <f>'1 SKP'!H25</f>
        <v>0</v>
      </c>
      <c r="G15" s="154">
        <f>'1 SKP'!I25</f>
        <v>0</v>
      </c>
      <c r="H15" s="134">
        <f>'1 SKP'!J25</f>
        <v>0</v>
      </c>
      <c r="I15" s="155" t="str">
        <f>'1 SKP'!K25</f>
        <v>-</v>
      </c>
      <c r="J15" s="132">
        <v>0</v>
      </c>
      <c r="K15" s="154"/>
      <c r="L15" s="131">
        <f t="shared" si="22"/>
        <v>0</v>
      </c>
      <c r="M15" s="132"/>
      <c r="N15" s="154"/>
      <c r="O15" s="134">
        <f t="shared" si="23"/>
        <v>0</v>
      </c>
      <c r="P15" s="156" t="s">
        <v>109</v>
      </c>
      <c r="Q15" s="157" t="e">
        <f t="shared" si="24"/>
        <v>#DIV/0!</v>
      </c>
      <c r="R15" s="158" t="e">
        <f t="shared" si="25"/>
        <v>#DIV/0!</v>
      </c>
      <c r="T15" s="145">
        <f t="shared" si="26"/>
        <v>0</v>
      </c>
      <c r="U15" s="145">
        <f t="shared" si="27"/>
        <v>0</v>
      </c>
      <c r="W15" s="145" t="e">
        <f t="shared" si="28"/>
        <v>#DIV/0!</v>
      </c>
      <c r="X15" s="146" t="e">
        <f t="shared" si="29"/>
        <v>#VALUE!</v>
      </c>
      <c r="Y15" s="145" t="e">
        <f t="shared" si="30"/>
        <v>#DIV/0!</v>
      </c>
      <c r="Z15" s="145" t="e">
        <f t="shared" si="31"/>
        <v>#DIV/0!</v>
      </c>
      <c r="AA15" s="147" t="e">
        <f t="shared" si="32"/>
        <v>#DIV/0!</v>
      </c>
      <c r="AB15" s="147" t="e">
        <f t="shared" si="33"/>
        <v>#VALUE!</v>
      </c>
      <c r="AC15" s="145" t="e">
        <f t="shared" si="34"/>
        <v>#DIV/0!</v>
      </c>
      <c r="AD15" s="145" t="e">
        <f t="shared" si="35"/>
        <v>#DIV/0!</v>
      </c>
      <c r="AE15" s="13" t="e">
        <f t="shared" si="36"/>
        <v>#VALUE!</v>
      </c>
      <c r="AF15" s="13" t="e">
        <f t="shared" si="37"/>
        <v>#VALUE!</v>
      </c>
      <c r="AG15" s="13" t="e">
        <f t="shared" si="38"/>
        <v>#DIV/0!</v>
      </c>
      <c r="AH15" s="13"/>
      <c r="AK15" s="148" t="e">
        <f t="shared" si="39"/>
        <v>#DIV/0!</v>
      </c>
      <c r="AL15" s="149" t="e">
        <f t="shared" si="40"/>
        <v>#VALUE!</v>
      </c>
      <c r="AM15" s="147" t="e">
        <f t="shared" si="41"/>
        <v>#DIV/0!</v>
      </c>
      <c r="AN15" s="178" t="e">
        <f t="shared" si="42"/>
        <v>#DIV/0!</v>
      </c>
      <c r="AO15" s="145" t="e">
        <f t="shared" si="43"/>
        <v>#DIV/0!</v>
      </c>
    </row>
    <row r="16" spans="1:41" s="145" customFormat="1" ht="34.5" customHeight="1" thickTop="1" thickBot="1">
      <c r="A16" s="153" t="str">
        <f>+'1 SKP'!A26</f>
        <v>9</v>
      </c>
      <c r="B16" s="179">
        <f>'1 SKP'!B26</f>
        <v>0</v>
      </c>
      <c r="C16" s="132">
        <f>'1 SKP'!E26</f>
        <v>0</v>
      </c>
      <c r="D16" s="154">
        <f>'1 SKP'!F26</f>
        <v>0</v>
      </c>
      <c r="E16" s="131">
        <f>'1 SKP'!G26</f>
        <v>0</v>
      </c>
      <c r="F16" s="134">
        <f>'1 SKP'!H26</f>
        <v>0</v>
      </c>
      <c r="G16" s="154">
        <f>'1 SKP'!I26</f>
        <v>0</v>
      </c>
      <c r="H16" s="134">
        <f>'1 SKP'!J26</f>
        <v>0</v>
      </c>
      <c r="I16" s="155" t="str">
        <f>'1 SKP'!K26</f>
        <v>-</v>
      </c>
      <c r="J16" s="132">
        <v>0</v>
      </c>
      <c r="K16" s="154"/>
      <c r="L16" s="131">
        <f t="shared" si="22"/>
        <v>0</v>
      </c>
      <c r="M16" s="132"/>
      <c r="N16" s="154"/>
      <c r="O16" s="134">
        <f t="shared" si="23"/>
        <v>0</v>
      </c>
      <c r="P16" s="156" t="s">
        <v>109</v>
      </c>
      <c r="Q16" s="157" t="e">
        <f t="shared" si="24"/>
        <v>#DIV/0!</v>
      </c>
      <c r="R16" s="158" t="e">
        <f t="shared" si="25"/>
        <v>#DIV/0!</v>
      </c>
      <c r="T16" s="145">
        <f t="shared" si="26"/>
        <v>0</v>
      </c>
      <c r="U16" s="145">
        <f t="shared" si="27"/>
        <v>0</v>
      </c>
      <c r="W16" s="145" t="e">
        <f t="shared" si="28"/>
        <v>#DIV/0!</v>
      </c>
      <c r="X16" s="146" t="e">
        <f t="shared" si="29"/>
        <v>#VALUE!</v>
      </c>
      <c r="Y16" s="145" t="e">
        <f t="shared" si="30"/>
        <v>#DIV/0!</v>
      </c>
      <c r="Z16" s="145" t="e">
        <f t="shared" si="31"/>
        <v>#DIV/0!</v>
      </c>
      <c r="AA16" s="147" t="e">
        <f t="shared" si="32"/>
        <v>#DIV/0!</v>
      </c>
      <c r="AB16" s="147" t="e">
        <f t="shared" si="33"/>
        <v>#VALUE!</v>
      </c>
      <c r="AC16" s="145" t="e">
        <f t="shared" si="34"/>
        <v>#DIV/0!</v>
      </c>
      <c r="AD16" s="145" t="e">
        <f t="shared" si="35"/>
        <v>#DIV/0!</v>
      </c>
      <c r="AE16" s="13" t="e">
        <f t="shared" si="36"/>
        <v>#VALUE!</v>
      </c>
      <c r="AF16" s="13" t="e">
        <f t="shared" si="37"/>
        <v>#VALUE!</v>
      </c>
      <c r="AG16" s="13" t="e">
        <f t="shared" si="38"/>
        <v>#DIV/0!</v>
      </c>
      <c r="AH16" s="13"/>
      <c r="AK16" s="148" t="e">
        <f t="shared" si="39"/>
        <v>#DIV/0!</v>
      </c>
      <c r="AL16" s="149" t="e">
        <f t="shared" si="40"/>
        <v>#VALUE!</v>
      </c>
      <c r="AM16" s="147" t="e">
        <f t="shared" si="41"/>
        <v>#DIV/0!</v>
      </c>
      <c r="AN16" s="178" t="e">
        <f t="shared" si="42"/>
        <v>#DIV/0!</v>
      </c>
      <c r="AO16" s="145" t="e">
        <f t="shared" si="43"/>
        <v>#DIV/0!</v>
      </c>
    </row>
    <row r="17" spans="1:41" s="145" customFormat="1" ht="34.5" customHeight="1" thickTop="1" thickBot="1">
      <c r="A17" s="153" t="str">
        <f>+'1 SKP'!A27</f>
        <v>10</v>
      </c>
      <c r="B17" s="179">
        <f>'1 SKP'!B27</f>
        <v>0</v>
      </c>
      <c r="C17" s="132">
        <f>'1 SKP'!E27</f>
        <v>0</v>
      </c>
      <c r="D17" s="154">
        <f>'1 SKP'!F27</f>
        <v>0</v>
      </c>
      <c r="E17" s="131">
        <f>'1 SKP'!G27</f>
        <v>0</v>
      </c>
      <c r="F17" s="134">
        <f>'1 SKP'!H27</f>
        <v>0</v>
      </c>
      <c r="G17" s="154">
        <f>'1 SKP'!I27</f>
        <v>0</v>
      </c>
      <c r="H17" s="134">
        <f>'1 SKP'!J27</f>
        <v>0</v>
      </c>
      <c r="I17" s="155" t="str">
        <f>'1 SKP'!K27</f>
        <v>-</v>
      </c>
      <c r="J17" s="132">
        <v>0</v>
      </c>
      <c r="K17" s="154"/>
      <c r="L17" s="131">
        <f t="shared" si="22"/>
        <v>0</v>
      </c>
      <c r="M17" s="132"/>
      <c r="N17" s="154"/>
      <c r="O17" s="134">
        <f t="shared" si="23"/>
        <v>0</v>
      </c>
      <c r="P17" s="156" t="s">
        <v>109</v>
      </c>
      <c r="Q17" s="157" t="e">
        <f t="shared" si="24"/>
        <v>#DIV/0!</v>
      </c>
      <c r="R17" s="158" t="e">
        <f t="shared" si="25"/>
        <v>#DIV/0!</v>
      </c>
      <c r="T17" s="145">
        <f t="shared" si="26"/>
        <v>0</v>
      </c>
      <c r="U17" s="145">
        <f t="shared" si="27"/>
        <v>0</v>
      </c>
      <c r="W17" s="145" t="e">
        <f t="shared" si="28"/>
        <v>#DIV/0!</v>
      </c>
      <c r="X17" s="146" t="e">
        <f t="shared" si="29"/>
        <v>#VALUE!</v>
      </c>
      <c r="Y17" s="145" t="e">
        <f t="shared" si="30"/>
        <v>#DIV/0!</v>
      </c>
      <c r="Z17" s="145" t="e">
        <f t="shared" si="31"/>
        <v>#DIV/0!</v>
      </c>
      <c r="AA17" s="147" t="e">
        <f t="shared" si="32"/>
        <v>#DIV/0!</v>
      </c>
      <c r="AB17" s="147" t="e">
        <f t="shared" si="33"/>
        <v>#VALUE!</v>
      </c>
      <c r="AC17" s="145" t="e">
        <f t="shared" si="34"/>
        <v>#DIV/0!</v>
      </c>
      <c r="AD17" s="145" t="e">
        <f t="shared" si="35"/>
        <v>#DIV/0!</v>
      </c>
      <c r="AE17" s="13" t="e">
        <f t="shared" si="36"/>
        <v>#VALUE!</v>
      </c>
      <c r="AF17" s="13" t="e">
        <f t="shared" si="37"/>
        <v>#VALUE!</v>
      </c>
      <c r="AG17" s="13" t="e">
        <f t="shared" si="38"/>
        <v>#DIV/0!</v>
      </c>
      <c r="AH17" s="13"/>
      <c r="AK17" s="148" t="e">
        <f t="shared" si="39"/>
        <v>#DIV/0!</v>
      </c>
      <c r="AL17" s="149" t="e">
        <f t="shared" si="40"/>
        <v>#VALUE!</v>
      </c>
      <c r="AM17" s="147" t="e">
        <f t="shared" si="41"/>
        <v>#DIV/0!</v>
      </c>
      <c r="AN17" s="178" t="e">
        <f t="shared" si="42"/>
        <v>#DIV/0!</v>
      </c>
      <c r="AO17" s="145" t="e">
        <f t="shared" si="43"/>
        <v>#DIV/0!</v>
      </c>
    </row>
    <row r="18" spans="1:41" s="145" customFormat="1" ht="34.5" customHeight="1" thickTop="1" thickBot="1">
      <c r="A18" s="153" t="str">
        <f>+'1 SKP'!A28</f>
        <v>11</v>
      </c>
      <c r="B18" s="179">
        <f>'1 SKP'!B28</f>
        <v>0</v>
      </c>
      <c r="C18" s="132">
        <f>'1 SKP'!E28</f>
        <v>0</v>
      </c>
      <c r="D18" s="154">
        <f>'1 SKP'!F28</f>
        <v>0</v>
      </c>
      <c r="E18" s="131">
        <f>'1 SKP'!G28</f>
        <v>0</v>
      </c>
      <c r="F18" s="134">
        <f>'1 SKP'!H28</f>
        <v>0</v>
      </c>
      <c r="G18" s="154">
        <f>'1 SKP'!I28</f>
        <v>0</v>
      </c>
      <c r="H18" s="134">
        <f>'1 SKP'!J28</f>
        <v>0</v>
      </c>
      <c r="I18" s="155" t="str">
        <f>'1 SKP'!K28</f>
        <v>-</v>
      </c>
      <c r="J18" s="132">
        <v>0</v>
      </c>
      <c r="K18" s="154"/>
      <c r="L18" s="131">
        <f t="shared" si="22"/>
        <v>0</v>
      </c>
      <c r="M18" s="132"/>
      <c r="N18" s="154"/>
      <c r="O18" s="134">
        <f t="shared" si="23"/>
        <v>0</v>
      </c>
      <c r="P18" s="156" t="s">
        <v>109</v>
      </c>
      <c r="Q18" s="157" t="e">
        <f t="shared" si="24"/>
        <v>#DIV/0!</v>
      </c>
      <c r="R18" s="158" t="e">
        <f t="shared" si="25"/>
        <v>#DIV/0!</v>
      </c>
      <c r="T18" s="145">
        <f t="shared" si="26"/>
        <v>0</v>
      </c>
      <c r="U18" s="145">
        <f t="shared" si="27"/>
        <v>0</v>
      </c>
      <c r="W18" s="145" t="e">
        <f t="shared" si="28"/>
        <v>#DIV/0!</v>
      </c>
      <c r="X18" s="146" t="e">
        <f t="shared" si="29"/>
        <v>#VALUE!</v>
      </c>
      <c r="Y18" s="145" t="e">
        <f t="shared" si="30"/>
        <v>#DIV/0!</v>
      </c>
      <c r="Z18" s="145" t="e">
        <f t="shared" si="31"/>
        <v>#DIV/0!</v>
      </c>
      <c r="AA18" s="147" t="e">
        <f t="shared" si="32"/>
        <v>#DIV/0!</v>
      </c>
      <c r="AB18" s="147" t="e">
        <f t="shared" si="33"/>
        <v>#VALUE!</v>
      </c>
      <c r="AC18" s="145" t="e">
        <f t="shared" si="34"/>
        <v>#DIV/0!</v>
      </c>
      <c r="AD18" s="145" t="e">
        <f t="shared" si="35"/>
        <v>#DIV/0!</v>
      </c>
      <c r="AE18" s="13" t="e">
        <f t="shared" si="36"/>
        <v>#VALUE!</v>
      </c>
      <c r="AF18" s="13" t="e">
        <f t="shared" si="37"/>
        <v>#VALUE!</v>
      </c>
      <c r="AG18" s="13" t="e">
        <f t="shared" si="38"/>
        <v>#DIV/0!</v>
      </c>
      <c r="AH18" s="13"/>
      <c r="AK18" s="148" t="e">
        <f t="shared" si="39"/>
        <v>#DIV/0!</v>
      </c>
      <c r="AL18" s="149" t="e">
        <f t="shared" si="40"/>
        <v>#VALUE!</v>
      </c>
      <c r="AM18" s="147" t="e">
        <f t="shared" si="41"/>
        <v>#DIV/0!</v>
      </c>
      <c r="AN18" s="178" t="e">
        <f t="shared" si="42"/>
        <v>#DIV/0!</v>
      </c>
      <c r="AO18" s="145" t="e">
        <f t="shared" si="43"/>
        <v>#DIV/0!</v>
      </c>
    </row>
    <row r="19" spans="1:41" s="145" customFormat="1" ht="34.5" customHeight="1" thickTop="1" thickBot="1">
      <c r="A19" s="153" t="str">
        <f>+'1 SKP'!A29</f>
        <v>12</v>
      </c>
      <c r="B19" s="179">
        <f>'1 SKP'!B29</f>
        <v>0</v>
      </c>
      <c r="C19" s="132">
        <f>'1 SKP'!E29</f>
        <v>0</v>
      </c>
      <c r="D19" s="154">
        <f>'1 SKP'!F29</f>
        <v>0</v>
      </c>
      <c r="E19" s="131">
        <f>'1 SKP'!G29</f>
        <v>0</v>
      </c>
      <c r="F19" s="134">
        <f>'1 SKP'!H29</f>
        <v>0</v>
      </c>
      <c r="G19" s="154">
        <f>'1 SKP'!I29</f>
        <v>0</v>
      </c>
      <c r="H19" s="134">
        <f>'1 SKP'!J29</f>
        <v>0</v>
      </c>
      <c r="I19" s="155" t="str">
        <f>'1 SKP'!K29</f>
        <v>-</v>
      </c>
      <c r="J19" s="132">
        <v>0</v>
      </c>
      <c r="K19" s="154"/>
      <c r="L19" s="131">
        <f t="shared" si="22"/>
        <v>0</v>
      </c>
      <c r="M19" s="132"/>
      <c r="N19" s="154"/>
      <c r="O19" s="134">
        <f t="shared" si="23"/>
        <v>0</v>
      </c>
      <c r="P19" s="156" t="s">
        <v>109</v>
      </c>
      <c r="Q19" s="157" t="e">
        <f t="shared" si="24"/>
        <v>#DIV/0!</v>
      </c>
      <c r="R19" s="158" t="e">
        <f t="shared" si="25"/>
        <v>#DIV/0!</v>
      </c>
      <c r="T19" s="145">
        <f t="shared" si="26"/>
        <v>0</v>
      </c>
      <c r="U19" s="145">
        <f t="shared" si="27"/>
        <v>0</v>
      </c>
      <c r="W19" s="145" t="e">
        <f t="shared" si="28"/>
        <v>#DIV/0!</v>
      </c>
      <c r="X19" s="146" t="e">
        <f t="shared" si="29"/>
        <v>#VALUE!</v>
      </c>
      <c r="Y19" s="145" t="e">
        <f t="shared" si="30"/>
        <v>#DIV/0!</v>
      </c>
      <c r="Z19" s="145" t="e">
        <f t="shared" si="31"/>
        <v>#DIV/0!</v>
      </c>
      <c r="AA19" s="147" t="e">
        <f t="shared" si="32"/>
        <v>#DIV/0!</v>
      </c>
      <c r="AB19" s="147" t="e">
        <f t="shared" si="33"/>
        <v>#VALUE!</v>
      </c>
      <c r="AC19" s="145" t="e">
        <f t="shared" si="34"/>
        <v>#DIV/0!</v>
      </c>
      <c r="AD19" s="145" t="e">
        <f t="shared" si="35"/>
        <v>#DIV/0!</v>
      </c>
      <c r="AE19" s="13" t="e">
        <f t="shared" si="36"/>
        <v>#VALUE!</v>
      </c>
      <c r="AF19" s="13" t="e">
        <f t="shared" si="37"/>
        <v>#VALUE!</v>
      </c>
      <c r="AG19" s="13" t="e">
        <f t="shared" si="38"/>
        <v>#DIV/0!</v>
      </c>
      <c r="AH19" s="13"/>
      <c r="AK19" s="148" t="e">
        <f t="shared" si="39"/>
        <v>#DIV/0!</v>
      </c>
      <c r="AL19" s="149" t="e">
        <f t="shared" si="40"/>
        <v>#VALUE!</v>
      </c>
      <c r="AM19" s="147" t="e">
        <f t="shared" si="41"/>
        <v>#DIV/0!</v>
      </c>
      <c r="AN19" s="178" t="e">
        <f t="shared" si="42"/>
        <v>#DIV/0!</v>
      </c>
      <c r="AO19" s="145" t="e">
        <f t="shared" si="43"/>
        <v>#DIV/0!</v>
      </c>
    </row>
    <row r="20" spans="1:41" s="145" customFormat="1" ht="34.5" customHeight="1" thickTop="1" thickBot="1">
      <c r="A20" s="153" t="str">
        <f>+'1 SKP'!A30</f>
        <v>13</v>
      </c>
      <c r="B20" s="179">
        <f>'1 SKP'!B30</f>
        <v>0</v>
      </c>
      <c r="C20" s="132">
        <f>'1 SKP'!E30</f>
        <v>0</v>
      </c>
      <c r="D20" s="154">
        <f>'1 SKP'!F30</f>
        <v>0</v>
      </c>
      <c r="E20" s="131">
        <f>'1 SKP'!G30</f>
        <v>0</v>
      </c>
      <c r="F20" s="134">
        <f>'1 SKP'!H30</f>
        <v>0</v>
      </c>
      <c r="G20" s="154">
        <f>'1 SKP'!I30</f>
        <v>0</v>
      </c>
      <c r="H20" s="134">
        <f>'1 SKP'!J30</f>
        <v>0</v>
      </c>
      <c r="I20" s="155" t="str">
        <f>'1 SKP'!K30</f>
        <v>-</v>
      </c>
      <c r="J20" s="132">
        <v>0</v>
      </c>
      <c r="K20" s="154"/>
      <c r="L20" s="131">
        <f t="shared" si="22"/>
        <v>0</v>
      </c>
      <c r="M20" s="132"/>
      <c r="N20" s="154"/>
      <c r="O20" s="134">
        <f t="shared" si="23"/>
        <v>0</v>
      </c>
      <c r="P20" s="156" t="s">
        <v>109</v>
      </c>
      <c r="Q20" s="157" t="e">
        <f t="shared" si="24"/>
        <v>#DIV/0!</v>
      </c>
      <c r="R20" s="158" t="e">
        <f t="shared" si="25"/>
        <v>#DIV/0!</v>
      </c>
      <c r="T20" s="145">
        <f t="shared" si="26"/>
        <v>0</v>
      </c>
      <c r="U20" s="145">
        <f t="shared" si="27"/>
        <v>0</v>
      </c>
      <c r="W20" s="145" t="e">
        <f t="shared" si="28"/>
        <v>#DIV/0!</v>
      </c>
      <c r="X20" s="146" t="e">
        <f t="shared" si="29"/>
        <v>#VALUE!</v>
      </c>
      <c r="Y20" s="145" t="e">
        <f t="shared" si="30"/>
        <v>#DIV/0!</v>
      </c>
      <c r="Z20" s="145" t="e">
        <f t="shared" si="31"/>
        <v>#DIV/0!</v>
      </c>
      <c r="AA20" s="147" t="e">
        <f t="shared" si="32"/>
        <v>#DIV/0!</v>
      </c>
      <c r="AB20" s="147" t="e">
        <f t="shared" si="33"/>
        <v>#VALUE!</v>
      </c>
      <c r="AC20" s="145" t="e">
        <f t="shared" si="34"/>
        <v>#DIV/0!</v>
      </c>
      <c r="AD20" s="145" t="e">
        <f t="shared" si="35"/>
        <v>#DIV/0!</v>
      </c>
      <c r="AE20" s="13" t="e">
        <f t="shared" si="36"/>
        <v>#VALUE!</v>
      </c>
      <c r="AF20" s="13" t="e">
        <f t="shared" si="37"/>
        <v>#VALUE!</v>
      </c>
      <c r="AG20" s="13" t="e">
        <f t="shared" si="38"/>
        <v>#DIV/0!</v>
      </c>
      <c r="AH20" s="13"/>
      <c r="AK20" s="148" t="e">
        <f t="shared" si="39"/>
        <v>#DIV/0!</v>
      </c>
      <c r="AL20" s="149" t="e">
        <f t="shared" si="40"/>
        <v>#VALUE!</v>
      </c>
      <c r="AM20" s="147" t="e">
        <f t="shared" si="41"/>
        <v>#DIV/0!</v>
      </c>
      <c r="AN20" s="178" t="e">
        <f t="shared" si="42"/>
        <v>#DIV/0!</v>
      </c>
      <c r="AO20" s="145" t="e">
        <f t="shared" si="43"/>
        <v>#DIV/0!</v>
      </c>
    </row>
    <row r="21" spans="1:41" s="145" customFormat="1" ht="34.5" customHeight="1" thickTop="1" thickBot="1">
      <c r="A21" s="153" t="str">
        <f>+'1 SKP'!A31</f>
        <v>14</v>
      </c>
      <c r="B21" s="179">
        <f>'1 SKP'!B31</f>
        <v>0</v>
      </c>
      <c r="C21" s="132">
        <f>'1 SKP'!E31</f>
        <v>0</v>
      </c>
      <c r="D21" s="154">
        <f>'1 SKP'!F31</f>
        <v>0</v>
      </c>
      <c r="E21" s="131">
        <f>'1 SKP'!G31</f>
        <v>0</v>
      </c>
      <c r="F21" s="134">
        <f>'1 SKP'!H31</f>
        <v>0</v>
      </c>
      <c r="G21" s="154">
        <f>'1 SKP'!I31</f>
        <v>0</v>
      </c>
      <c r="H21" s="134">
        <f>'1 SKP'!J31</f>
        <v>0</v>
      </c>
      <c r="I21" s="155" t="str">
        <f>'1 SKP'!K31</f>
        <v>-</v>
      </c>
      <c r="J21" s="132">
        <v>0</v>
      </c>
      <c r="K21" s="154"/>
      <c r="L21" s="131">
        <f t="shared" si="22"/>
        <v>0</v>
      </c>
      <c r="M21" s="132"/>
      <c r="N21" s="154"/>
      <c r="O21" s="134">
        <f t="shared" si="23"/>
        <v>0</v>
      </c>
      <c r="P21" s="156" t="s">
        <v>109</v>
      </c>
      <c r="Q21" s="157" t="e">
        <f t="shared" si="24"/>
        <v>#DIV/0!</v>
      </c>
      <c r="R21" s="158" t="e">
        <f t="shared" si="25"/>
        <v>#DIV/0!</v>
      </c>
      <c r="T21" s="145">
        <f t="shared" si="26"/>
        <v>0</v>
      </c>
      <c r="U21" s="145">
        <f t="shared" si="27"/>
        <v>0</v>
      </c>
      <c r="W21" s="145" t="e">
        <f t="shared" si="28"/>
        <v>#DIV/0!</v>
      </c>
      <c r="X21" s="146" t="e">
        <f t="shared" si="29"/>
        <v>#VALUE!</v>
      </c>
      <c r="Y21" s="145" t="e">
        <f t="shared" si="30"/>
        <v>#DIV/0!</v>
      </c>
      <c r="Z21" s="145" t="e">
        <f t="shared" si="31"/>
        <v>#DIV/0!</v>
      </c>
      <c r="AA21" s="147" t="e">
        <f t="shared" si="32"/>
        <v>#DIV/0!</v>
      </c>
      <c r="AB21" s="147" t="e">
        <f t="shared" si="33"/>
        <v>#VALUE!</v>
      </c>
      <c r="AC21" s="145" t="e">
        <f t="shared" si="34"/>
        <v>#DIV/0!</v>
      </c>
      <c r="AD21" s="145" t="e">
        <f t="shared" si="35"/>
        <v>#DIV/0!</v>
      </c>
      <c r="AE21" s="13" t="e">
        <f t="shared" si="36"/>
        <v>#VALUE!</v>
      </c>
      <c r="AF21" s="13" t="e">
        <f t="shared" si="37"/>
        <v>#VALUE!</v>
      </c>
      <c r="AG21" s="13" t="e">
        <f t="shared" si="38"/>
        <v>#DIV/0!</v>
      </c>
      <c r="AH21" s="13"/>
      <c r="AK21" s="148" t="e">
        <f t="shared" si="39"/>
        <v>#DIV/0!</v>
      </c>
      <c r="AL21" s="149" t="e">
        <f t="shared" si="40"/>
        <v>#VALUE!</v>
      </c>
      <c r="AM21" s="147" t="e">
        <f t="shared" si="41"/>
        <v>#DIV/0!</v>
      </c>
      <c r="AN21" s="178" t="e">
        <f t="shared" si="42"/>
        <v>#DIV/0!</v>
      </c>
      <c r="AO21" s="145" t="e">
        <f t="shared" si="43"/>
        <v>#DIV/0!</v>
      </c>
    </row>
    <row r="22" spans="1:41" s="145" customFormat="1" ht="34.5" customHeight="1" thickTop="1" thickBot="1">
      <c r="A22" s="153" t="str">
        <f>+'1 SKP'!A32</f>
        <v>15</v>
      </c>
      <c r="B22" s="179">
        <f>'1 SKP'!B32</f>
        <v>0</v>
      </c>
      <c r="C22" s="132">
        <f>'1 SKP'!E32</f>
        <v>0</v>
      </c>
      <c r="D22" s="154">
        <f>'1 SKP'!F32</f>
        <v>0</v>
      </c>
      <c r="E22" s="131">
        <f>'1 SKP'!G32</f>
        <v>0</v>
      </c>
      <c r="F22" s="134">
        <f>'1 SKP'!H32</f>
        <v>0</v>
      </c>
      <c r="G22" s="154">
        <f>'1 SKP'!I32</f>
        <v>0</v>
      </c>
      <c r="H22" s="134">
        <f>'1 SKP'!J32</f>
        <v>0</v>
      </c>
      <c r="I22" s="155" t="str">
        <f>'1 SKP'!K32</f>
        <v>-</v>
      </c>
      <c r="J22" s="132">
        <v>0</v>
      </c>
      <c r="K22" s="154"/>
      <c r="L22" s="131">
        <f t="shared" si="22"/>
        <v>0</v>
      </c>
      <c r="M22" s="132"/>
      <c r="N22" s="154"/>
      <c r="O22" s="134">
        <f t="shared" si="23"/>
        <v>0</v>
      </c>
      <c r="P22" s="156" t="s">
        <v>109</v>
      </c>
      <c r="Q22" s="157" t="e">
        <f t="shared" si="24"/>
        <v>#DIV/0!</v>
      </c>
      <c r="R22" s="158" t="e">
        <f t="shared" si="25"/>
        <v>#DIV/0!</v>
      </c>
      <c r="T22" s="145">
        <f t="shared" si="26"/>
        <v>0</v>
      </c>
      <c r="U22" s="145">
        <f t="shared" si="27"/>
        <v>0</v>
      </c>
      <c r="W22" s="145" t="e">
        <f t="shared" si="28"/>
        <v>#DIV/0!</v>
      </c>
      <c r="X22" s="146" t="e">
        <f t="shared" si="29"/>
        <v>#VALUE!</v>
      </c>
      <c r="Y22" s="145" t="e">
        <f t="shared" si="30"/>
        <v>#DIV/0!</v>
      </c>
      <c r="Z22" s="145" t="e">
        <f t="shared" si="31"/>
        <v>#DIV/0!</v>
      </c>
      <c r="AA22" s="147" t="e">
        <f t="shared" si="32"/>
        <v>#DIV/0!</v>
      </c>
      <c r="AB22" s="147" t="e">
        <f t="shared" si="33"/>
        <v>#VALUE!</v>
      </c>
      <c r="AC22" s="145" t="e">
        <f t="shared" si="34"/>
        <v>#DIV/0!</v>
      </c>
      <c r="AD22" s="145" t="e">
        <f t="shared" si="35"/>
        <v>#DIV/0!</v>
      </c>
      <c r="AE22" s="13" t="e">
        <f t="shared" si="36"/>
        <v>#VALUE!</v>
      </c>
      <c r="AF22" s="13" t="e">
        <f t="shared" si="37"/>
        <v>#VALUE!</v>
      </c>
      <c r="AG22" s="13" t="e">
        <f t="shared" si="38"/>
        <v>#DIV/0!</v>
      </c>
      <c r="AH22" s="13"/>
      <c r="AK22" s="148" t="e">
        <f t="shared" si="39"/>
        <v>#DIV/0!</v>
      </c>
      <c r="AL22" s="149" t="e">
        <f t="shared" si="40"/>
        <v>#VALUE!</v>
      </c>
      <c r="AM22" s="147" t="e">
        <f t="shared" si="41"/>
        <v>#DIV/0!</v>
      </c>
      <c r="AN22" s="178" t="e">
        <f t="shared" si="42"/>
        <v>#DIV/0!</v>
      </c>
      <c r="AO22" s="145" t="e">
        <f t="shared" si="43"/>
        <v>#DIV/0!</v>
      </c>
    </row>
    <row r="23" spans="1:41" s="145" customFormat="1" ht="34.5" customHeight="1" thickTop="1" thickBot="1">
      <c r="A23" s="153" t="str">
        <f>+'1 SKP'!A33</f>
        <v>16</v>
      </c>
      <c r="B23" s="179">
        <f>'1 SKP'!B33</f>
        <v>0</v>
      </c>
      <c r="C23" s="132">
        <f>'1 SKP'!E33</f>
        <v>0</v>
      </c>
      <c r="D23" s="154">
        <f>'1 SKP'!F33</f>
        <v>0</v>
      </c>
      <c r="E23" s="131">
        <f>'1 SKP'!G33</f>
        <v>0</v>
      </c>
      <c r="F23" s="134">
        <f>'1 SKP'!H33</f>
        <v>0</v>
      </c>
      <c r="G23" s="154">
        <f>'1 SKP'!I33</f>
        <v>0</v>
      </c>
      <c r="H23" s="134">
        <f>'1 SKP'!J33</f>
        <v>0</v>
      </c>
      <c r="I23" s="155" t="str">
        <f>'1 SKP'!K33</f>
        <v>-</v>
      </c>
      <c r="J23" s="132">
        <v>0</v>
      </c>
      <c r="K23" s="154"/>
      <c r="L23" s="131">
        <f t="shared" si="22"/>
        <v>0</v>
      </c>
      <c r="M23" s="132"/>
      <c r="N23" s="154"/>
      <c r="O23" s="134">
        <f t="shared" si="23"/>
        <v>0</v>
      </c>
      <c r="P23" s="156" t="s">
        <v>109</v>
      </c>
      <c r="Q23" s="157" t="e">
        <f t="shared" si="24"/>
        <v>#DIV/0!</v>
      </c>
      <c r="R23" s="158" t="e">
        <f t="shared" si="25"/>
        <v>#DIV/0!</v>
      </c>
      <c r="T23" s="145">
        <f t="shared" si="26"/>
        <v>0</v>
      </c>
      <c r="U23" s="145">
        <f t="shared" si="27"/>
        <v>0</v>
      </c>
      <c r="W23" s="145" t="e">
        <f t="shared" si="28"/>
        <v>#DIV/0!</v>
      </c>
      <c r="X23" s="146" t="e">
        <f t="shared" si="29"/>
        <v>#VALUE!</v>
      </c>
      <c r="Y23" s="145" t="e">
        <f t="shared" si="30"/>
        <v>#DIV/0!</v>
      </c>
      <c r="Z23" s="145" t="e">
        <f t="shared" si="31"/>
        <v>#DIV/0!</v>
      </c>
      <c r="AA23" s="147" t="e">
        <f t="shared" si="32"/>
        <v>#DIV/0!</v>
      </c>
      <c r="AB23" s="147" t="e">
        <f t="shared" si="33"/>
        <v>#VALUE!</v>
      </c>
      <c r="AC23" s="145" t="e">
        <f t="shared" si="34"/>
        <v>#DIV/0!</v>
      </c>
      <c r="AD23" s="145" t="e">
        <f t="shared" si="35"/>
        <v>#DIV/0!</v>
      </c>
      <c r="AE23" s="13" t="e">
        <f t="shared" si="36"/>
        <v>#VALUE!</v>
      </c>
      <c r="AF23" s="13" t="e">
        <f t="shared" si="37"/>
        <v>#VALUE!</v>
      </c>
      <c r="AG23" s="13" t="e">
        <f t="shared" si="38"/>
        <v>#DIV/0!</v>
      </c>
      <c r="AH23" s="13"/>
      <c r="AK23" s="148" t="e">
        <f t="shared" si="39"/>
        <v>#DIV/0!</v>
      </c>
      <c r="AL23" s="149" t="e">
        <f t="shared" si="40"/>
        <v>#VALUE!</v>
      </c>
      <c r="AM23" s="147" t="e">
        <f t="shared" si="41"/>
        <v>#DIV/0!</v>
      </c>
      <c r="AN23" s="178" t="e">
        <f t="shared" si="42"/>
        <v>#DIV/0!</v>
      </c>
      <c r="AO23" s="145" t="e">
        <f t="shared" si="43"/>
        <v>#DIV/0!</v>
      </c>
    </row>
    <row r="24" spans="1:41" s="145" customFormat="1" ht="34.5" customHeight="1" thickTop="1" thickBot="1">
      <c r="A24" s="153" t="str">
        <f>+'1 SKP'!A34</f>
        <v>17</v>
      </c>
      <c r="B24" s="179">
        <f>'1 SKP'!B34</f>
        <v>0</v>
      </c>
      <c r="C24" s="132">
        <f>'1 SKP'!E34</f>
        <v>0</v>
      </c>
      <c r="D24" s="154">
        <f>'1 SKP'!F34</f>
        <v>0</v>
      </c>
      <c r="E24" s="131">
        <f>'1 SKP'!G34</f>
        <v>0</v>
      </c>
      <c r="F24" s="134">
        <f>'1 SKP'!H34</f>
        <v>0</v>
      </c>
      <c r="G24" s="154">
        <f>'1 SKP'!I34</f>
        <v>0</v>
      </c>
      <c r="H24" s="134">
        <f>'1 SKP'!J34</f>
        <v>0</v>
      </c>
      <c r="I24" s="155" t="str">
        <f>'1 SKP'!K34</f>
        <v>-</v>
      </c>
      <c r="J24" s="132">
        <v>0</v>
      </c>
      <c r="K24" s="154"/>
      <c r="L24" s="131">
        <f t="shared" si="22"/>
        <v>0</v>
      </c>
      <c r="M24" s="132"/>
      <c r="N24" s="154"/>
      <c r="O24" s="134">
        <f t="shared" si="23"/>
        <v>0</v>
      </c>
      <c r="P24" s="156" t="s">
        <v>109</v>
      </c>
      <c r="Q24" s="157" t="e">
        <f t="shared" si="24"/>
        <v>#DIV/0!</v>
      </c>
      <c r="R24" s="158" t="e">
        <f t="shared" si="25"/>
        <v>#DIV/0!</v>
      </c>
      <c r="T24" s="145">
        <f t="shared" si="26"/>
        <v>0</v>
      </c>
      <c r="U24" s="145">
        <f t="shared" si="27"/>
        <v>0</v>
      </c>
      <c r="W24" s="145" t="e">
        <f t="shared" si="28"/>
        <v>#DIV/0!</v>
      </c>
      <c r="X24" s="146" t="e">
        <f t="shared" si="29"/>
        <v>#VALUE!</v>
      </c>
      <c r="Y24" s="145" t="e">
        <f t="shared" si="30"/>
        <v>#DIV/0!</v>
      </c>
      <c r="Z24" s="145" t="e">
        <f t="shared" si="31"/>
        <v>#DIV/0!</v>
      </c>
      <c r="AA24" s="147" t="e">
        <f t="shared" si="32"/>
        <v>#DIV/0!</v>
      </c>
      <c r="AB24" s="147" t="e">
        <f t="shared" si="33"/>
        <v>#VALUE!</v>
      </c>
      <c r="AC24" s="145" t="e">
        <f t="shared" si="34"/>
        <v>#DIV/0!</v>
      </c>
      <c r="AD24" s="145" t="e">
        <f t="shared" si="35"/>
        <v>#DIV/0!</v>
      </c>
      <c r="AE24" s="13" t="e">
        <f t="shared" si="36"/>
        <v>#VALUE!</v>
      </c>
      <c r="AF24" s="13" t="e">
        <f t="shared" si="37"/>
        <v>#VALUE!</v>
      </c>
      <c r="AG24" s="13" t="e">
        <f t="shared" si="38"/>
        <v>#DIV/0!</v>
      </c>
      <c r="AH24" s="13"/>
      <c r="AK24" s="148" t="e">
        <f t="shared" si="39"/>
        <v>#DIV/0!</v>
      </c>
      <c r="AL24" s="149" t="e">
        <f t="shared" si="40"/>
        <v>#VALUE!</v>
      </c>
      <c r="AM24" s="147" t="e">
        <f t="shared" si="41"/>
        <v>#DIV/0!</v>
      </c>
      <c r="AN24" s="178" t="e">
        <f t="shared" si="42"/>
        <v>#DIV/0!</v>
      </c>
      <c r="AO24" s="145" t="e">
        <f t="shared" si="43"/>
        <v>#DIV/0!</v>
      </c>
    </row>
    <row r="25" spans="1:41" s="145" customFormat="1" ht="34.5" customHeight="1" thickTop="1" thickBot="1">
      <c r="A25" s="153" t="str">
        <f>+'1 SKP'!A35</f>
        <v>18</v>
      </c>
      <c r="B25" s="179">
        <f>'1 SKP'!B35</f>
        <v>0</v>
      </c>
      <c r="C25" s="132">
        <f>'1 SKP'!E35</f>
        <v>0</v>
      </c>
      <c r="D25" s="154">
        <f>'1 SKP'!F35</f>
        <v>0</v>
      </c>
      <c r="E25" s="131">
        <f>'1 SKP'!G35</f>
        <v>0</v>
      </c>
      <c r="F25" s="134">
        <f>'1 SKP'!H35</f>
        <v>0</v>
      </c>
      <c r="G25" s="154">
        <f>'1 SKP'!I35</f>
        <v>0</v>
      </c>
      <c r="H25" s="134">
        <f>'1 SKP'!J35</f>
        <v>0</v>
      </c>
      <c r="I25" s="155" t="str">
        <f>'1 SKP'!K35</f>
        <v>-</v>
      </c>
      <c r="J25" s="132">
        <v>0</v>
      </c>
      <c r="K25" s="154"/>
      <c r="L25" s="131">
        <f t="shared" si="22"/>
        <v>0</v>
      </c>
      <c r="M25" s="132"/>
      <c r="N25" s="154"/>
      <c r="O25" s="134">
        <f t="shared" si="23"/>
        <v>0</v>
      </c>
      <c r="P25" s="156" t="s">
        <v>109</v>
      </c>
      <c r="Q25" s="157" t="e">
        <f t="shared" si="24"/>
        <v>#DIV/0!</v>
      </c>
      <c r="R25" s="158" t="e">
        <f t="shared" si="25"/>
        <v>#DIV/0!</v>
      </c>
      <c r="T25" s="145">
        <f t="shared" si="26"/>
        <v>0</v>
      </c>
      <c r="U25" s="145">
        <f t="shared" si="27"/>
        <v>0</v>
      </c>
      <c r="W25" s="145" t="e">
        <f t="shared" si="28"/>
        <v>#DIV/0!</v>
      </c>
      <c r="X25" s="146" t="e">
        <f t="shared" si="29"/>
        <v>#VALUE!</v>
      </c>
      <c r="Y25" s="145" t="e">
        <f t="shared" si="30"/>
        <v>#DIV/0!</v>
      </c>
      <c r="Z25" s="145" t="e">
        <f t="shared" si="31"/>
        <v>#DIV/0!</v>
      </c>
      <c r="AA25" s="147" t="e">
        <f t="shared" si="32"/>
        <v>#DIV/0!</v>
      </c>
      <c r="AB25" s="147" t="e">
        <f t="shared" si="33"/>
        <v>#VALUE!</v>
      </c>
      <c r="AC25" s="145" t="e">
        <f t="shared" si="34"/>
        <v>#DIV/0!</v>
      </c>
      <c r="AD25" s="145" t="e">
        <f t="shared" si="35"/>
        <v>#DIV/0!</v>
      </c>
      <c r="AE25" s="13" t="e">
        <f t="shared" si="36"/>
        <v>#VALUE!</v>
      </c>
      <c r="AF25" s="13" t="e">
        <f t="shared" si="37"/>
        <v>#VALUE!</v>
      </c>
      <c r="AG25" s="13" t="e">
        <f t="shared" si="38"/>
        <v>#DIV/0!</v>
      </c>
      <c r="AH25" s="13"/>
      <c r="AK25" s="148" t="e">
        <f t="shared" si="39"/>
        <v>#DIV/0!</v>
      </c>
      <c r="AL25" s="149" t="e">
        <f t="shared" si="40"/>
        <v>#VALUE!</v>
      </c>
      <c r="AM25" s="147" t="e">
        <f t="shared" si="41"/>
        <v>#DIV/0!</v>
      </c>
      <c r="AN25" s="178" t="e">
        <f t="shared" si="42"/>
        <v>#DIV/0!</v>
      </c>
      <c r="AO25" s="145" t="e">
        <f t="shared" si="43"/>
        <v>#DIV/0!</v>
      </c>
    </row>
    <row r="26" spans="1:41" s="145" customFormat="1" ht="34.5" customHeight="1" thickTop="1" thickBot="1">
      <c r="A26" s="153" t="str">
        <f>+'1 SKP'!A36</f>
        <v>19</v>
      </c>
      <c r="B26" s="179">
        <f>'1 SKP'!B36</f>
        <v>0</v>
      </c>
      <c r="C26" s="132">
        <f>'1 SKP'!E36</f>
        <v>0</v>
      </c>
      <c r="D26" s="154">
        <f>'1 SKP'!F36</f>
        <v>0</v>
      </c>
      <c r="E26" s="131">
        <f>'1 SKP'!G36</f>
        <v>0</v>
      </c>
      <c r="F26" s="134">
        <f>'1 SKP'!H36</f>
        <v>0</v>
      </c>
      <c r="G26" s="154">
        <f>'1 SKP'!I36</f>
        <v>0</v>
      </c>
      <c r="H26" s="134">
        <f>'1 SKP'!J36</f>
        <v>0</v>
      </c>
      <c r="I26" s="155" t="str">
        <f>'1 SKP'!K36</f>
        <v>-</v>
      </c>
      <c r="J26" s="132">
        <v>0</v>
      </c>
      <c r="K26" s="154"/>
      <c r="L26" s="131">
        <f t="shared" si="22"/>
        <v>0</v>
      </c>
      <c r="M26" s="132"/>
      <c r="N26" s="154"/>
      <c r="O26" s="134">
        <f t="shared" si="23"/>
        <v>0</v>
      </c>
      <c r="P26" s="156" t="s">
        <v>109</v>
      </c>
      <c r="Q26" s="157" t="e">
        <f t="shared" si="24"/>
        <v>#DIV/0!</v>
      </c>
      <c r="R26" s="158" t="e">
        <f t="shared" si="25"/>
        <v>#DIV/0!</v>
      </c>
      <c r="T26" s="145">
        <f t="shared" si="26"/>
        <v>0</v>
      </c>
      <c r="U26" s="145">
        <f t="shared" si="27"/>
        <v>0</v>
      </c>
      <c r="W26" s="145" t="e">
        <f t="shared" si="28"/>
        <v>#DIV/0!</v>
      </c>
      <c r="X26" s="146" t="e">
        <f t="shared" si="29"/>
        <v>#VALUE!</v>
      </c>
      <c r="Y26" s="145" t="e">
        <f t="shared" si="30"/>
        <v>#DIV/0!</v>
      </c>
      <c r="Z26" s="145" t="e">
        <f t="shared" si="31"/>
        <v>#DIV/0!</v>
      </c>
      <c r="AA26" s="147" t="e">
        <f t="shared" si="32"/>
        <v>#DIV/0!</v>
      </c>
      <c r="AB26" s="147" t="e">
        <f t="shared" si="33"/>
        <v>#VALUE!</v>
      </c>
      <c r="AC26" s="145" t="e">
        <f t="shared" si="34"/>
        <v>#DIV/0!</v>
      </c>
      <c r="AD26" s="145" t="e">
        <f t="shared" si="35"/>
        <v>#DIV/0!</v>
      </c>
      <c r="AE26" s="13" t="e">
        <f t="shared" si="36"/>
        <v>#VALUE!</v>
      </c>
      <c r="AF26" s="13" t="e">
        <f t="shared" si="37"/>
        <v>#VALUE!</v>
      </c>
      <c r="AG26" s="13" t="e">
        <f t="shared" si="38"/>
        <v>#DIV/0!</v>
      </c>
      <c r="AH26" s="13"/>
      <c r="AK26" s="148" t="e">
        <f t="shared" si="39"/>
        <v>#DIV/0!</v>
      </c>
      <c r="AL26" s="149" t="e">
        <f t="shared" si="40"/>
        <v>#VALUE!</v>
      </c>
      <c r="AM26" s="147" t="e">
        <f t="shared" si="41"/>
        <v>#DIV/0!</v>
      </c>
      <c r="AN26" s="178" t="e">
        <f t="shared" si="42"/>
        <v>#DIV/0!</v>
      </c>
      <c r="AO26" s="145" t="e">
        <f t="shared" si="43"/>
        <v>#DIV/0!</v>
      </c>
    </row>
    <row r="27" spans="1:41" s="145" customFormat="1" ht="34.5" customHeight="1" thickTop="1" thickBot="1">
      <c r="A27" s="153" t="str">
        <f>+'1 SKP'!A37</f>
        <v>20</v>
      </c>
      <c r="B27" s="179">
        <f>'1 SKP'!B37</f>
        <v>0</v>
      </c>
      <c r="C27" s="132">
        <f>'1 SKP'!E37</f>
        <v>0</v>
      </c>
      <c r="D27" s="154">
        <f>'1 SKP'!F37</f>
        <v>0</v>
      </c>
      <c r="E27" s="131">
        <f>'1 SKP'!G37</f>
        <v>0</v>
      </c>
      <c r="F27" s="134">
        <f>'1 SKP'!H37</f>
        <v>0</v>
      </c>
      <c r="G27" s="154">
        <f>'1 SKP'!I37</f>
        <v>0</v>
      </c>
      <c r="H27" s="134">
        <f>'1 SKP'!J37</f>
        <v>0</v>
      </c>
      <c r="I27" s="155" t="str">
        <f>'1 SKP'!K37</f>
        <v>-</v>
      </c>
      <c r="J27" s="132">
        <v>0</v>
      </c>
      <c r="K27" s="154"/>
      <c r="L27" s="131">
        <f t="shared" si="22"/>
        <v>0</v>
      </c>
      <c r="M27" s="132"/>
      <c r="N27" s="154"/>
      <c r="O27" s="134">
        <f t="shared" si="23"/>
        <v>0</v>
      </c>
      <c r="P27" s="156" t="s">
        <v>109</v>
      </c>
      <c r="Q27" s="157" t="e">
        <f t="shared" si="24"/>
        <v>#DIV/0!</v>
      </c>
      <c r="R27" s="158" t="e">
        <f t="shared" si="25"/>
        <v>#DIV/0!</v>
      </c>
      <c r="T27" s="145">
        <f t="shared" si="26"/>
        <v>0</v>
      </c>
      <c r="U27" s="145">
        <f t="shared" si="27"/>
        <v>0</v>
      </c>
      <c r="W27" s="145" t="e">
        <f t="shared" si="28"/>
        <v>#DIV/0!</v>
      </c>
      <c r="X27" s="146" t="e">
        <f t="shared" si="29"/>
        <v>#VALUE!</v>
      </c>
      <c r="Y27" s="145" t="e">
        <f t="shared" si="30"/>
        <v>#DIV/0!</v>
      </c>
      <c r="Z27" s="145" t="e">
        <f t="shared" si="31"/>
        <v>#DIV/0!</v>
      </c>
      <c r="AA27" s="147" t="e">
        <f t="shared" si="32"/>
        <v>#DIV/0!</v>
      </c>
      <c r="AB27" s="147" t="e">
        <f t="shared" si="33"/>
        <v>#VALUE!</v>
      </c>
      <c r="AC27" s="145" t="e">
        <f t="shared" si="34"/>
        <v>#DIV/0!</v>
      </c>
      <c r="AD27" s="145" t="e">
        <f t="shared" si="35"/>
        <v>#DIV/0!</v>
      </c>
      <c r="AE27" s="13" t="e">
        <f t="shared" si="36"/>
        <v>#VALUE!</v>
      </c>
      <c r="AF27" s="13" t="e">
        <f t="shared" si="37"/>
        <v>#VALUE!</v>
      </c>
      <c r="AG27" s="13" t="e">
        <f t="shared" si="38"/>
        <v>#DIV/0!</v>
      </c>
      <c r="AH27" s="13"/>
      <c r="AK27" s="148" t="e">
        <f t="shared" si="39"/>
        <v>#DIV/0!</v>
      </c>
      <c r="AL27" s="149" t="e">
        <f t="shared" si="40"/>
        <v>#VALUE!</v>
      </c>
      <c r="AM27" s="147" t="e">
        <f t="shared" si="41"/>
        <v>#DIV/0!</v>
      </c>
      <c r="AN27" s="178" t="e">
        <f t="shared" si="42"/>
        <v>#DIV/0!</v>
      </c>
      <c r="AO27" s="145" t="e">
        <f t="shared" si="43"/>
        <v>#DIV/0!</v>
      </c>
    </row>
    <row r="28" spans="1:41" s="145" customFormat="1" ht="34.5" customHeight="1" thickTop="1" thickBot="1">
      <c r="A28" s="153" t="str">
        <f>+'1 SKP'!A38</f>
        <v>21</v>
      </c>
      <c r="B28" s="179">
        <f>'1 SKP'!B38</f>
        <v>0</v>
      </c>
      <c r="C28" s="132">
        <f>'1 SKP'!E38</f>
        <v>0</v>
      </c>
      <c r="D28" s="154">
        <f>'1 SKP'!F38</f>
        <v>0</v>
      </c>
      <c r="E28" s="131">
        <f>'1 SKP'!G38</f>
        <v>0</v>
      </c>
      <c r="F28" s="134">
        <f>'1 SKP'!H38</f>
        <v>0</v>
      </c>
      <c r="G28" s="154">
        <f>'1 SKP'!I38</f>
        <v>0</v>
      </c>
      <c r="H28" s="134">
        <f>'1 SKP'!J38</f>
        <v>0</v>
      </c>
      <c r="I28" s="155" t="str">
        <f>'1 SKP'!K38</f>
        <v>-</v>
      </c>
      <c r="J28" s="132">
        <v>0</v>
      </c>
      <c r="K28" s="154"/>
      <c r="L28" s="131">
        <f t="shared" si="22"/>
        <v>0</v>
      </c>
      <c r="M28" s="132"/>
      <c r="N28" s="154"/>
      <c r="O28" s="134">
        <f t="shared" si="23"/>
        <v>0</v>
      </c>
      <c r="P28" s="156" t="s">
        <v>109</v>
      </c>
      <c r="Q28" s="157" t="e">
        <f t="shared" si="24"/>
        <v>#DIV/0!</v>
      </c>
      <c r="R28" s="158" t="e">
        <f t="shared" si="25"/>
        <v>#DIV/0!</v>
      </c>
      <c r="T28" s="145">
        <f t="shared" si="26"/>
        <v>0</v>
      </c>
      <c r="U28" s="145">
        <f t="shared" si="27"/>
        <v>0</v>
      </c>
      <c r="W28" s="145" t="e">
        <f t="shared" si="28"/>
        <v>#DIV/0!</v>
      </c>
      <c r="X28" s="146" t="e">
        <f t="shared" si="29"/>
        <v>#VALUE!</v>
      </c>
      <c r="Y28" s="145" t="e">
        <f t="shared" si="30"/>
        <v>#DIV/0!</v>
      </c>
      <c r="Z28" s="145" t="e">
        <f t="shared" si="31"/>
        <v>#DIV/0!</v>
      </c>
      <c r="AA28" s="147" t="e">
        <f t="shared" si="32"/>
        <v>#DIV/0!</v>
      </c>
      <c r="AB28" s="147" t="e">
        <f t="shared" si="33"/>
        <v>#VALUE!</v>
      </c>
      <c r="AC28" s="145" t="e">
        <f t="shared" si="34"/>
        <v>#DIV/0!</v>
      </c>
      <c r="AD28" s="145" t="e">
        <f t="shared" si="35"/>
        <v>#DIV/0!</v>
      </c>
      <c r="AE28" s="13" t="e">
        <f t="shared" si="36"/>
        <v>#VALUE!</v>
      </c>
      <c r="AF28" s="13" t="e">
        <f t="shared" si="37"/>
        <v>#VALUE!</v>
      </c>
      <c r="AG28" s="13" t="e">
        <f t="shared" si="38"/>
        <v>#DIV/0!</v>
      </c>
      <c r="AH28" s="13"/>
      <c r="AK28" s="148" t="e">
        <f t="shared" si="39"/>
        <v>#DIV/0!</v>
      </c>
      <c r="AL28" s="149" t="e">
        <f t="shared" si="40"/>
        <v>#VALUE!</v>
      </c>
      <c r="AM28" s="147" t="e">
        <f t="shared" si="41"/>
        <v>#DIV/0!</v>
      </c>
      <c r="AN28" s="178" t="e">
        <f t="shared" si="42"/>
        <v>#DIV/0!</v>
      </c>
      <c r="AO28" s="145" t="e">
        <f t="shared" si="43"/>
        <v>#DIV/0!</v>
      </c>
    </row>
    <row r="29" spans="1:41" s="145" customFormat="1" ht="34.5" customHeight="1" thickTop="1" thickBot="1">
      <c r="A29" s="153" t="str">
        <f>+'1 SKP'!A39</f>
        <v>22</v>
      </c>
      <c r="B29" s="179">
        <f>'1 SKP'!B39</f>
        <v>0</v>
      </c>
      <c r="C29" s="132">
        <f>'1 SKP'!E39</f>
        <v>0</v>
      </c>
      <c r="D29" s="154">
        <f>'1 SKP'!F39</f>
        <v>0</v>
      </c>
      <c r="E29" s="131">
        <f>'1 SKP'!G39</f>
        <v>0</v>
      </c>
      <c r="F29" s="134">
        <f>'1 SKP'!H39</f>
        <v>0</v>
      </c>
      <c r="G29" s="154">
        <f>'1 SKP'!I39</f>
        <v>0</v>
      </c>
      <c r="H29" s="134">
        <f>'1 SKP'!J39</f>
        <v>0</v>
      </c>
      <c r="I29" s="155" t="str">
        <f>'1 SKP'!K39</f>
        <v>-</v>
      </c>
      <c r="J29" s="132">
        <v>0</v>
      </c>
      <c r="K29" s="154"/>
      <c r="L29" s="131">
        <f t="shared" si="22"/>
        <v>0</v>
      </c>
      <c r="M29" s="132"/>
      <c r="N29" s="154"/>
      <c r="O29" s="134">
        <f t="shared" si="23"/>
        <v>0</v>
      </c>
      <c r="P29" s="156" t="s">
        <v>109</v>
      </c>
      <c r="Q29" s="157" t="e">
        <f t="shared" si="24"/>
        <v>#DIV/0!</v>
      </c>
      <c r="R29" s="158" t="e">
        <f t="shared" si="25"/>
        <v>#DIV/0!</v>
      </c>
      <c r="T29" s="145">
        <f t="shared" si="26"/>
        <v>0</v>
      </c>
      <c r="U29" s="145">
        <f t="shared" si="27"/>
        <v>0</v>
      </c>
      <c r="W29" s="145" t="e">
        <f t="shared" si="28"/>
        <v>#DIV/0!</v>
      </c>
      <c r="X29" s="146" t="e">
        <f t="shared" si="29"/>
        <v>#VALUE!</v>
      </c>
      <c r="Y29" s="145" t="e">
        <f t="shared" si="30"/>
        <v>#DIV/0!</v>
      </c>
      <c r="Z29" s="145" t="e">
        <f t="shared" si="31"/>
        <v>#DIV/0!</v>
      </c>
      <c r="AA29" s="147" t="e">
        <f t="shared" si="32"/>
        <v>#DIV/0!</v>
      </c>
      <c r="AB29" s="147" t="e">
        <f t="shared" si="33"/>
        <v>#VALUE!</v>
      </c>
      <c r="AC29" s="145" t="e">
        <f t="shared" si="34"/>
        <v>#DIV/0!</v>
      </c>
      <c r="AD29" s="145" t="e">
        <f t="shared" si="35"/>
        <v>#DIV/0!</v>
      </c>
      <c r="AE29" s="13" t="e">
        <f t="shared" si="36"/>
        <v>#VALUE!</v>
      </c>
      <c r="AF29" s="13" t="e">
        <f t="shared" si="37"/>
        <v>#VALUE!</v>
      </c>
      <c r="AG29" s="13" t="e">
        <f t="shared" si="38"/>
        <v>#DIV/0!</v>
      </c>
      <c r="AH29" s="13"/>
      <c r="AK29" s="148" t="e">
        <f t="shared" si="39"/>
        <v>#DIV/0!</v>
      </c>
      <c r="AL29" s="149" t="e">
        <f t="shared" si="40"/>
        <v>#VALUE!</v>
      </c>
      <c r="AM29" s="147" t="e">
        <f t="shared" si="41"/>
        <v>#DIV/0!</v>
      </c>
      <c r="AN29" s="178" t="e">
        <f t="shared" si="42"/>
        <v>#DIV/0!</v>
      </c>
      <c r="AO29" s="145" t="e">
        <f t="shared" si="43"/>
        <v>#DIV/0!</v>
      </c>
    </row>
    <row r="30" spans="1:41" s="145" customFormat="1" ht="34.5" customHeight="1" thickTop="1" thickBot="1">
      <c r="A30" s="153" t="str">
        <f>+'1 SKP'!A40</f>
        <v>23</v>
      </c>
      <c r="B30" s="179">
        <f>'1 SKP'!B40</f>
        <v>0</v>
      </c>
      <c r="C30" s="132">
        <f>'1 SKP'!E40</f>
        <v>0</v>
      </c>
      <c r="D30" s="154">
        <f>'1 SKP'!F40</f>
        <v>0</v>
      </c>
      <c r="E30" s="131">
        <f>'1 SKP'!G40</f>
        <v>0</v>
      </c>
      <c r="F30" s="134">
        <f>'1 SKP'!H40</f>
        <v>0</v>
      </c>
      <c r="G30" s="154">
        <f>'1 SKP'!I40</f>
        <v>0</v>
      </c>
      <c r="H30" s="134">
        <f>'1 SKP'!J40</f>
        <v>0</v>
      </c>
      <c r="I30" s="155" t="str">
        <f>'1 SKP'!K40</f>
        <v>-</v>
      </c>
      <c r="J30" s="132">
        <v>0</v>
      </c>
      <c r="K30" s="154"/>
      <c r="L30" s="131">
        <f t="shared" si="22"/>
        <v>0</v>
      </c>
      <c r="M30" s="132"/>
      <c r="N30" s="154"/>
      <c r="O30" s="134">
        <f t="shared" si="23"/>
        <v>0</v>
      </c>
      <c r="P30" s="156" t="s">
        <v>109</v>
      </c>
      <c r="Q30" s="157" t="e">
        <f t="shared" si="24"/>
        <v>#DIV/0!</v>
      </c>
      <c r="R30" s="158" t="e">
        <f t="shared" si="25"/>
        <v>#DIV/0!</v>
      </c>
      <c r="T30" s="145">
        <f t="shared" si="26"/>
        <v>0</v>
      </c>
      <c r="U30" s="145">
        <f t="shared" si="27"/>
        <v>0</v>
      </c>
      <c r="W30" s="145" t="e">
        <f t="shared" si="28"/>
        <v>#DIV/0!</v>
      </c>
      <c r="X30" s="146" t="e">
        <f t="shared" si="29"/>
        <v>#VALUE!</v>
      </c>
      <c r="Y30" s="145" t="e">
        <f t="shared" si="30"/>
        <v>#DIV/0!</v>
      </c>
      <c r="Z30" s="145" t="e">
        <f t="shared" si="31"/>
        <v>#DIV/0!</v>
      </c>
      <c r="AA30" s="147" t="e">
        <f t="shared" si="32"/>
        <v>#DIV/0!</v>
      </c>
      <c r="AB30" s="147" t="e">
        <f t="shared" si="33"/>
        <v>#VALUE!</v>
      </c>
      <c r="AC30" s="145" t="e">
        <f t="shared" si="34"/>
        <v>#DIV/0!</v>
      </c>
      <c r="AD30" s="145" t="e">
        <f t="shared" si="35"/>
        <v>#DIV/0!</v>
      </c>
      <c r="AE30" s="13" t="e">
        <f t="shared" si="36"/>
        <v>#VALUE!</v>
      </c>
      <c r="AF30" s="13" t="e">
        <f t="shared" si="37"/>
        <v>#VALUE!</v>
      </c>
      <c r="AG30" s="13" t="e">
        <f t="shared" si="38"/>
        <v>#DIV/0!</v>
      </c>
      <c r="AH30" s="13"/>
      <c r="AK30" s="148" t="e">
        <f t="shared" si="39"/>
        <v>#DIV/0!</v>
      </c>
      <c r="AL30" s="149" t="e">
        <f t="shared" si="40"/>
        <v>#VALUE!</v>
      </c>
      <c r="AM30" s="147" t="e">
        <f t="shared" si="41"/>
        <v>#DIV/0!</v>
      </c>
      <c r="AN30" s="178" t="e">
        <f t="shared" si="42"/>
        <v>#DIV/0!</v>
      </c>
      <c r="AO30" s="145" t="e">
        <f t="shared" si="43"/>
        <v>#DIV/0!</v>
      </c>
    </row>
    <row r="31" spans="1:41" ht="26.25" customHeight="1" thickTop="1" thickBot="1">
      <c r="A31" s="180"/>
      <c r="B31" s="176" t="s">
        <v>17</v>
      </c>
      <c r="C31" s="159"/>
      <c r="D31" s="300"/>
      <c r="E31" s="301"/>
      <c r="F31" s="301"/>
      <c r="G31" s="301"/>
      <c r="H31" s="301"/>
      <c r="I31" s="302"/>
      <c r="J31" s="181"/>
      <c r="K31" s="309"/>
      <c r="L31" s="310"/>
      <c r="M31" s="310"/>
      <c r="N31" s="310"/>
      <c r="O31" s="310"/>
      <c r="P31" s="311"/>
      <c r="Q31" s="182"/>
      <c r="R31" s="183"/>
    </row>
    <row r="32" spans="1:41" ht="24" customHeight="1" thickTop="1" thickBot="1">
      <c r="A32" s="184">
        <v>1</v>
      </c>
      <c r="B32" s="160" t="s">
        <v>24</v>
      </c>
      <c r="C32" s="297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9"/>
      <c r="R32" s="306"/>
      <c r="Z32" s="13" t="s">
        <v>34</v>
      </c>
      <c r="AJ32" s="13" t="s">
        <v>30</v>
      </c>
      <c r="AL32" s="178"/>
    </row>
    <row r="33" spans="1:42" ht="24" customHeight="1" thickTop="1" thickBot="1">
      <c r="A33" s="184"/>
      <c r="B33" s="160" t="s">
        <v>24</v>
      </c>
      <c r="C33" s="297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9"/>
      <c r="R33" s="307"/>
      <c r="Z33" s="13" t="s">
        <v>35</v>
      </c>
      <c r="AJ33" s="13" t="s">
        <v>31</v>
      </c>
      <c r="AL33" s="178"/>
    </row>
    <row r="34" spans="1:42" ht="24" customHeight="1" thickTop="1" thickBot="1">
      <c r="A34" s="184">
        <v>2</v>
      </c>
      <c r="B34" s="160" t="s">
        <v>25</v>
      </c>
      <c r="C34" s="297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9"/>
      <c r="R34" s="306"/>
      <c r="AL34" s="178"/>
    </row>
    <row r="35" spans="1:42" ht="24" customHeight="1" thickTop="1" thickBot="1">
      <c r="A35" s="184"/>
      <c r="B35" s="160" t="s">
        <v>25</v>
      </c>
      <c r="C35" s="303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5"/>
      <c r="R35" s="308"/>
      <c r="X35" s="13" t="e">
        <f>SUM(#REF!)</f>
        <v>#REF!</v>
      </c>
    </row>
    <row r="36" spans="1:42" ht="15.75" customHeight="1" thickTop="1" thickBot="1">
      <c r="A36" s="150"/>
      <c r="B36" s="161"/>
      <c r="C36" s="161"/>
      <c r="D36" s="162"/>
      <c r="E36" s="162"/>
      <c r="F36" s="162"/>
      <c r="G36" s="162"/>
      <c r="H36" s="162"/>
      <c r="I36" s="162"/>
      <c r="J36" s="185"/>
      <c r="K36" s="151"/>
      <c r="L36" s="151"/>
      <c r="M36" s="151"/>
      <c r="N36" s="151"/>
      <c r="O36" s="151"/>
      <c r="P36" s="151"/>
      <c r="Q36" s="152"/>
      <c r="R36" s="186"/>
    </row>
    <row r="37" spans="1:42" ht="13.5" customHeight="1" thickTop="1">
      <c r="A37" s="287" t="s">
        <v>15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9"/>
      <c r="R37" s="187" t="e">
        <f>(SUM(U8:U30)/T37)+R32+R34</f>
        <v>#DIV/0!</v>
      </c>
      <c r="T37" s="13">
        <f>SUM(T8:T32)</f>
        <v>0</v>
      </c>
      <c r="AP37" s="5"/>
    </row>
    <row r="38" spans="1:42" ht="13.5" customHeight="1" thickBot="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2"/>
      <c r="R38" s="226" t="e">
        <f>IF(R37&lt;=50,"(Buruk)",IF(R37&lt;=60,"(Kurang)",IF(R37&lt;=75,"(Cukup)",IF(R37&lt;=90.99,"(Baik)","(Sangat Baik)"))))</f>
        <v>#DIV/0!</v>
      </c>
      <c r="AP38" s="163"/>
    </row>
    <row r="39" spans="1:42" ht="7.5" customHeight="1" thickTop="1"/>
    <row r="40" spans="1:42">
      <c r="M40" s="188" t="s">
        <v>168</v>
      </c>
    </row>
    <row r="41" spans="1:42">
      <c r="M41" s="188" t="s">
        <v>22</v>
      </c>
    </row>
    <row r="42" spans="1:42" ht="13.5" customHeight="1">
      <c r="M42" s="188"/>
    </row>
    <row r="43" spans="1:42" ht="5.25" customHeight="1">
      <c r="M43" s="188"/>
    </row>
    <row r="44" spans="1:42">
      <c r="M44" s="188"/>
    </row>
    <row r="45" spans="1:42">
      <c r="B45" s="189"/>
      <c r="K45" s="178"/>
      <c r="M45" s="188"/>
    </row>
    <row r="46" spans="1:42">
      <c r="K46" s="178"/>
      <c r="M46" s="188"/>
    </row>
    <row r="47" spans="1:42">
      <c r="K47" s="178"/>
      <c r="M47" s="190">
        <f>'1 SKP'!A48</f>
        <v>0</v>
      </c>
      <c r="P47" s="191"/>
      <c r="Q47" s="191"/>
      <c r="R47" s="191"/>
      <c r="S47" s="191"/>
      <c r="T47" s="191"/>
    </row>
    <row r="48" spans="1:42">
      <c r="K48" s="178"/>
      <c r="M48" s="188">
        <f>'1 SKP'!A49</f>
        <v>0</v>
      </c>
    </row>
    <row r="49" spans="11:11">
      <c r="K49" s="178"/>
    </row>
  </sheetData>
  <mergeCells count="28">
    <mergeCell ref="R32:R33"/>
    <mergeCell ref="G7:H7"/>
    <mergeCell ref="C34:Q34"/>
    <mergeCell ref="D5:I5"/>
    <mergeCell ref="C5:C6"/>
    <mergeCell ref="R5:R6"/>
    <mergeCell ref="R34:R35"/>
    <mergeCell ref="J5:J6"/>
    <mergeCell ref="C32:Q32"/>
    <mergeCell ref="K31:P31"/>
    <mergeCell ref="G6:H6"/>
    <mergeCell ref="K7:L7"/>
    <mergeCell ref="A37:Q38"/>
    <mergeCell ref="K5:P5"/>
    <mergeCell ref="D7:E7"/>
    <mergeCell ref="C33:Q33"/>
    <mergeCell ref="D31:I31"/>
    <mergeCell ref="C35:Q35"/>
    <mergeCell ref="N7:O7"/>
    <mergeCell ref="A1:R1"/>
    <mergeCell ref="A2:R2"/>
    <mergeCell ref="A3:Q3"/>
    <mergeCell ref="N6:O6"/>
    <mergeCell ref="Q5:Q6"/>
    <mergeCell ref="K6:L6"/>
    <mergeCell ref="B5:B6"/>
    <mergeCell ref="A5:A6"/>
    <mergeCell ref="D6:E6"/>
  </mergeCells>
  <phoneticPr fontId="1" type="noConversion"/>
  <pageMargins left="1.4960629921259843" right="0.15748031496062992" top="0.59055118110236227" bottom="0.39370078740157483" header="0.51181102362204722" footer="0.51181102362204722"/>
  <pageSetup paperSize="5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AA24"/>
  <sheetViews>
    <sheetView workbookViewId="0">
      <selection activeCell="B8" sqref="B8:B12"/>
    </sheetView>
  </sheetViews>
  <sheetFormatPr defaultRowHeight="25.5" customHeight="1"/>
  <cols>
    <col min="1" max="1" width="4.28515625" style="74" customWidth="1"/>
    <col min="2" max="2" width="48.7109375" style="74" customWidth="1"/>
    <col min="3" max="3" width="15" style="74" customWidth="1"/>
    <col min="4" max="4" width="20.7109375" style="74" customWidth="1"/>
    <col min="5" max="5" width="9.5703125" style="74" bestFit="1" customWidth="1"/>
    <col min="6" max="6" width="4.28515625" style="74" hidden="1" customWidth="1"/>
    <col min="7" max="7" width="10" style="74" hidden="1" customWidth="1"/>
    <col min="8" max="8" width="9.140625" style="74" hidden="1" customWidth="1"/>
    <col min="9" max="9" width="12" style="74" hidden="1" customWidth="1"/>
    <col min="10" max="10" width="11.5703125" style="74" hidden="1" customWidth="1"/>
    <col min="11" max="11" width="8.5703125" style="74" hidden="1" customWidth="1"/>
    <col min="12" max="12" width="19.85546875" style="74" hidden="1" customWidth="1"/>
    <col min="13" max="13" width="10.42578125" style="74" hidden="1" customWidth="1"/>
    <col min="14" max="14" width="7.42578125" style="74" hidden="1" customWidth="1"/>
    <col min="15" max="16" width="10.42578125" style="74" hidden="1" customWidth="1"/>
    <col min="17" max="18" width="8.5703125" style="74" hidden="1" customWidth="1"/>
    <col min="19" max="19" width="12" style="74" hidden="1" customWidth="1"/>
    <col min="20" max="20" width="9.140625" style="74" hidden="1" customWidth="1"/>
    <col min="21" max="21" width="9.140625" style="74"/>
    <col min="22" max="27" width="9.140625" style="74" hidden="1" customWidth="1"/>
    <col min="28" max="16384" width="9.140625" style="74"/>
  </cols>
  <sheetData>
    <row r="1" spans="1:27" ht="25.5" customHeight="1">
      <c r="A1" s="312" t="s">
        <v>66</v>
      </c>
      <c r="B1" s="312"/>
      <c r="C1" s="312"/>
      <c r="D1" s="312"/>
    </row>
    <row r="2" spans="1:27" ht="25.5" customHeight="1">
      <c r="A2" s="312" t="str">
        <f>+'2 PENILAIAN SKP'!A2:R2</f>
        <v>PEGAWAI POLITEKNIK NEGERI SEMARANG</v>
      </c>
      <c r="B2" s="312"/>
      <c r="C2" s="312"/>
      <c r="D2" s="312"/>
    </row>
    <row r="3" spans="1:27" ht="8.25" customHeight="1">
      <c r="A3" s="316"/>
      <c r="B3" s="316"/>
      <c r="C3" s="316"/>
    </row>
    <row r="4" spans="1:27" ht="25.5" customHeight="1">
      <c r="A4" s="75" t="s">
        <v>137</v>
      </c>
      <c r="B4" s="75"/>
    </row>
    <row r="5" spans="1:27" ht="25.5" customHeight="1">
      <c r="A5" s="320" t="s">
        <v>0</v>
      </c>
      <c r="B5" s="313" t="s">
        <v>100</v>
      </c>
      <c r="C5" s="313" t="s">
        <v>40</v>
      </c>
      <c r="D5" s="313" t="s">
        <v>74</v>
      </c>
      <c r="N5" s="76"/>
      <c r="O5" s="76"/>
      <c r="P5" s="76"/>
      <c r="Q5" s="76"/>
      <c r="R5" s="76"/>
      <c r="S5" s="76"/>
      <c r="T5" s="76"/>
      <c r="U5" s="76"/>
      <c r="V5" s="76"/>
    </row>
    <row r="6" spans="1:27" ht="25.5" customHeight="1">
      <c r="A6" s="320"/>
      <c r="B6" s="313"/>
      <c r="C6" s="313"/>
      <c r="D6" s="313"/>
      <c r="I6" s="74" t="s">
        <v>32</v>
      </c>
      <c r="J6" s="74" t="s">
        <v>33</v>
      </c>
      <c r="K6" s="74" t="s">
        <v>26</v>
      </c>
      <c r="L6" s="74" t="s">
        <v>27</v>
      </c>
      <c r="M6" s="74" t="s">
        <v>28</v>
      </c>
      <c r="N6" s="74" t="s">
        <v>29</v>
      </c>
      <c r="O6" s="74" t="s">
        <v>36</v>
      </c>
      <c r="P6" s="74" t="s">
        <v>37</v>
      </c>
      <c r="Q6" s="74" t="s">
        <v>38</v>
      </c>
      <c r="R6" s="74" t="s">
        <v>39</v>
      </c>
    </row>
    <row r="7" spans="1:27" ht="25.5" customHeight="1">
      <c r="A7" s="77">
        <v>1</v>
      </c>
      <c r="B7" s="78">
        <v>2</v>
      </c>
      <c r="C7" s="78">
        <v>3</v>
      </c>
      <c r="D7" s="78">
        <v>4</v>
      </c>
    </row>
    <row r="8" spans="1:27" s="82" customFormat="1" ht="25.5" customHeight="1">
      <c r="A8" s="79" t="s">
        <v>44</v>
      </c>
      <c r="B8" s="369" t="s">
        <v>87</v>
      </c>
      <c r="C8" s="98">
        <v>0</v>
      </c>
      <c r="D8" s="79" t="str">
        <f t="shared" ref="D8:D12" si="0">IF(C8&lt;51,"Buruk",IF(C8&lt;=60,"Kurang",IF(C8&lt;=75,"Cukup",IF(C8&lt;=90,"Baik",IF(C8&lt;=100,"Sangat Baik")))))</f>
        <v>Buruk</v>
      </c>
      <c r="F8" s="82" t="e">
        <f>IF(#REF!&gt;0,1,0)</f>
        <v>#REF!</v>
      </c>
      <c r="G8" s="82" t="str">
        <f t="shared" ref="G8:G16" si="1">IFERROR(D8,0)</f>
        <v>Buruk</v>
      </c>
      <c r="I8" s="82" t="e">
        <f>100-(#REF!/#REF!*100)</f>
        <v>#REF!</v>
      </c>
      <c r="J8" s="83" t="e">
        <f>100-(#REF!/#REF!*100)</f>
        <v>#REF!</v>
      </c>
      <c r="K8" s="82" t="e">
        <f>#REF!/#REF!*100</f>
        <v>#REF!</v>
      </c>
      <c r="L8" s="82" t="e">
        <f>#REF!/#REF!*100</f>
        <v>#REF!</v>
      </c>
      <c r="M8" s="84" t="e">
        <f>IF(I8&gt;24,P8,O8)</f>
        <v>#REF!</v>
      </c>
      <c r="N8" s="84" t="e">
        <f>IF(J8&gt;24,R8,Q8)</f>
        <v>#REF!</v>
      </c>
      <c r="O8" s="82" t="e">
        <f>((1.76*#REF!-#REF!)/#REF!)*100</f>
        <v>#REF!</v>
      </c>
      <c r="P8" s="82" t="e">
        <f>76-((((1.76*#REF!-#REF!)/#REF!)*100)-100)</f>
        <v>#REF!</v>
      </c>
      <c r="Q8" s="74" t="e">
        <f>((1.76*#REF!-#REF!)/#REF!)*100</f>
        <v>#REF!</v>
      </c>
      <c r="R8" s="74" t="e">
        <f>76-((((1.76*#REF!-#REF!)/#REF!)*100)-100)</f>
        <v>#REF!</v>
      </c>
      <c r="S8" s="74" t="e">
        <f t="shared" ref="S8:S16" si="2">IFERROR(SUM(K8:N8),SUM(K8:M8))</f>
        <v>#REF!</v>
      </c>
      <c r="T8" s="74"/>
      <c r="W8" s="85" t="e">
        <f>100-(#REF!/#REF!*100)</f>
        <v>#REF!</v>
      </c>
      <c r="X8" s="86" t="e">
        <f>100-(#REF!/#REF!*100)</f>
        <v>#REF!</v>
      </c>
      <c r="Y8" s="84" t="e">
        <f>IF(AND(W8&gt;24,X8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8" s="76" t="e">
        <f>IF(W8&gt;24,(((#REF!/#REF!*100)+(#REF!/#REF!*100)+(76-((((1.76*#REF!-#REF!)/#REF!)*100)-100)))),(((#REF!/#REF!*100)+(#REF!/#REF!*100)+(((1.76*#REF!-#REF!)/#REF!)*100))))</f>
        <v>#REF!</v>
      </c>
      <c r="AA8" s="82" t="e">
        <f t="shared" ref="AA8:AA16" si="3">IFERROR(Y8,Z8)</f>
        <v>#REF!</v>
      </c>
    </row>
    <row r="9" spans="1:27" s="82" customFormat="1" ht="25.5" customHeight="1">
      <c r="A9" s="79" t="s">
        <v>59</v>
      </c>
      <c r="B9" s="369" t="s">
        <v>88</v>
      </c>
      <c r="C9" s="98">
        <v>0</v>
      </c>
      <c r="D9" s="79" t="str">
        <f t="shared" si="0"/>
        <v>Buruk</v>
      </c>
      <c r="F9" s="82" t="e">
        <f>IF(#REF!&gt;0,1,0)</f>
        <v>#REF!</v>
      </c>
      <c r="G9" s="82" t="str">
        <f t="shared" si="1"/>
        <v>Buruk</v>
      </c>
      <c r="I9" s="82" t="e">
        <f>100-(#REF!/#REF!*100)</f>
        <v>#REF!</v>
      </c>
      <c r="J9" s="83" t="e">
        <f>100-(#REF!/#REF!*100)</f>
        <v>#REF!</v>
      </c>
      <c r="K9" s="82" t="e">
        <f>#REF!/#REF!*100</f>
        <v>#REF!</v>
      </c>
      <c r="L9" s="82" t="e">
        <f>#REF!/#REF!*100</f>
        <v>#REF!</v>
      </c>
      <c r="M9" s="84" t="e">
        <f t="shared" ref="M9:M16" si="4">IF(I9&gt;24,P9,O9)</f>
        <v>#REF!</v>
      </c>
      <c r="N9" s="84" t="e">
        <f t="shared" ref="N9:N16" si="5">IF(J9&gt;24,R9,Q9)</f>
        <v>#REF!</v>
      </c>
      <c r="O9" s="82" t="e">
        <f>((1.76*#REF!-#REF!)/#REF!)*100</f>
        <v>#REF!</v>
      </c>
      <c r="P9" s="82" t="e">
        <f>76-((((1.76*#REF!-#REF!)/#REF!)*100)-100)</f>
        <v>#REF!</v>
      </c>
      <c r="Q9" s="74" t="e">
        <f>((1.76*#REF!-#REF!)/#REF!)*100</f>
        <v>#REF!</v>
      </c>
      <c r="R9" s="74" t="e">
        <f>76-((((1.76*#REF!-#REF!)/#REF!)*100)-100)</f>
        <v>#REF!</v>
      </c>
      <c r="S9" s="74" t="e">
        <f t="shared" si="2"/>
        <v>#REF!</v>
      </c>
      <c r="T9" s="74"/>
      <c r="W9" s="85" t="e">
        <f>100-(#REF!/#REF!*100)</f>
        <v>#REF!</v>
      </c>
      <c r="X9" s="86" t="e">
        <f>100-(#REF!/#REF!*100)</f>
        <v>#REF!</v>
      </c>
      <c r="Y9" s="84" t="e">
        <f>IF(AND(W9&gt;24,X9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9" s="76" t="e">
        <f>IF(W9&gt;24,(((#REF!/#REF!*100)+(#REF!/#REF!*100)+(76-((((1.76*#REF!-#REF!)/#REF!)*100)-100)))),(((#REF!/#REF!*100)+(#REF!/#REF!*100)+(((1.76*#REF!-#REF!)/#REF!)*100))))</f>
        <v>#REF!</v>
      </c>
      <c r="AA9" s="82" t="e">
        <f t="shared" si="3"/>
        <v>#REF!</v>
      </c>
    </row>
    <row r="10" spans="1:27" s="82" customFormat="1" ht="25.5" customHeight="1">
      <c r="A10" s="79" t="s">
        <v>62</v>
      </c>
      <c r="B10" s="369" t="s">
        <v>89</v>
      </c>
      <c r="C10" s="98">
        <v>0</v>
      </c>
      <c r="D10" s="79" t="str">
        <f t="shared" si="0"/>
        <v>Buruk</v>
      </c>
      <c r="F10" s="82" t="e">
        <f>IF(#REF!&gt;0,1,0)</f>
        <v>#REF!</v>
      </c>
      <c r="G10" s="82" t="str">
        <f t="shared" si="1"/>
        <v>Buruk</v>
      </c>
      <c r="I10" s="82" t="e">
        <f>100-(#REF!/#REF!*100)</f>
        <v>#REF!</v>
      </c>
      <c r="J10" s="83" t="e">
        <f>100-(#REF!/#REF!*100)</f>
        <v>#REF!</v>
      </c>
      <c r="K10" s="82" t="e">
        <f>#REF!/#REF!*100</f>
        <v>#REF!</v>
      </c>
      <c r="L10" s="82" t="e">
        <f>#REF!/#REF!*100</f>
        <v>#REF!</v>
      </c>
      <c r="M10" s="84" t="e">
        <f t="shared" si="4"/>
        <v>#REF!</v>
      </c>
      <c r="N10" s="84" t="e">
        <f t="shared" si="5"/>
        <v>#REF!</v>
      </c>
      <c r="O10" s="82" t="e">
        <f>((1.76*#REF!-#REF!)/#REF!)*100</f>
        <v>#REF!</v>
      </c>
      <c r="P10" s="82" t="e">
        <f>76-((((1.76*#REF!-#REF!)/#REF!)*100)-100)</f>
        <v>#REF!</v>
      </c>
      <c r="Q10" s="74" t="e">
        <f>((1.76*#REF!-#REF!)/#REF!)*100</f>
        <v>#REF!</v>
      </c>
      <c r="R10" s="74" t="e">
        <f>76-((((1.76*#REF!-#REF!)/#REF!)*100)-100)</f>
        <v>#REF!</v>
      </c>
      <c r="S10" s="74" t="e">
        <f t="shared" si="2"/>
        <v>#REF!</v>
      </c>
      <c r="T10" s="74"/>
      <c r="U10" s="76"/>
      <c r="V10" s="76"/>
      <c r="W10" s="85" t="e">
        <f>100-(#REF!/#REF!*100)</f>
        <v>#REF!</v>
      </c>
      <c r="X10" s="86" t="e">
        <f>100-(#REF!/#REF!*100)</f>
        <v>#REF!</v>
      </c>
      <c r="Y10" s="84" t="e">
        <f>IF(AND(W10&gt;24,X10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10" s="76" t="e">
        <f>IF(W10&gt;24,(((#REF!/#REF!*100)+(#REF!/#REF!*100)+(76-((((1.76*#REF!-#REF!)/#REF!)*100)-100)))),(((#REF!/#REF!*100)+(#REF!/#REF!*100)+(((1.76*#REF!-#REF!)/#REF!)*100))))</f>
        <v>#REF!</v>
      </c>
      <c r="AA10" s="82" t="e">
        <f t="shared" si="3"/>
        <v>#REF!</v>
      </c>
    </row>
    <row r="11" spans="1:27" s="82" customFormat="1" ht="25.5" customHeight="1">
      <c r="A11" s="79" t="s">
        <v>70</v>
      </c>
      <c r="B11" s="369" t="s">
        <v>90</v>
      </c>
      <c r="C11" s="98">
        <v>0</v>
      </c>
      <c r="D11" s="79" t="str">
        <f t="shared" si="0"/>
        <v>Buruk</v>
      </c>
      <c r="F11" s="82" t="e">
        <f>IF(#REF!&gt;0,1,0)</f>
        <v>#REF!</v>
      </c>
      <c r="G11" s="82" t="str">
        <f t="shared" si="1"/>
        <v>Buruk</v>
      </c>
      <c r="I11" s="82" t="e">
        <f>100-(#REF!/#REF!*100)</f>
        <v>#REF!</v>
      </c>
      <c r="J11" s="83" t="e">
        <f>100-(#REF!/#REF!*100)</f>
        <v>#REF!</v>
      </c>
      <c r="K11" s="82" t="e">
        <f>#REF!/#REF!*100</f>
        <v>#REF!</v>
      </c>
      <c r="L11" s="82" t="e">
        <f>#REF!/#REF!*100</f>
        <v>#REF!</v>
      </c>
      <c r="M11" s="84" t="e">
        <f t="shared" si="4"/>
        <v>#REF!</v>
      </c>
      <c r="N11" s="84" t="e">
        <f t="shared" si="5"/>
        <v>#REF!</v>
      </c>
      <c r="O11" s="82" t="e">
        <f>((1.76*#REF!-#REF!)/#REF!)*100</f>
        <v>#REF!</v>
      </c>
      <c r="P11" s="82" t="e">
        <f>76-((((1.76*#REF!-#REF!)/#REF!)*100)-100)</f>
        <v>#REF!</v>
      </c>
      <c r="Q11" s="74" t="e">
        <f>((1.76*#REF!-#REF!)/#REF!)*100</f>
        <v>#REF!</v>
      </c>
      <c r="R11" s="74" t="e">
        <f>76-((((1.76*#REF!-#REF!)/#REF!)*100)-100)</f>
        <v>#REF!</v>
      </c>
      <c r="S11" s="74" t="e">
        <f t="shared" si="2"/>
        <v>#REF!</v>
      </c>
      <c r="T11" s="74"/>
      <c r="W11" s="85" t="e">
        <f>100-(#REF!/#REF!*100)</f>
        <v>#REF!</v>
      </c>
      <c r="X11" s="86" t="e">
        <f>100-(#REF!/#REF!*100)</f>
        <v>#REF!</v>
      </c>
      <c r="Y11" s="84" t="e">
        <f>IF(AND(W11&gt;24,X11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11" s="76" t="e">
        <f>IF(W11&gt;24,(((#REF!/#REF!*100)+(#REF!/#REF!*100)+(76-((((1.76*#REF!-#REF!)/#REF!)*100)-100)))),(((#REF!/#REF!*100)+(#REF!/#REF!*100)+(((1.76*#REF!-#REF!)/#REF!)*100))))</f>
        <v>#REF!</v>
      </c>
      <c r="AA11" s="82" t="e">
        <f t="shared" si="3"/>
        <v>#REF!</v>
      </c>
    </row>
    <row r="12" spans="1:27" s="82" customFormat="1" ht="25.5" customHeight="1">
      <c r="A12" s="79" t="s">
        <v>80</v>
      </c>
      <c r="B12" s="369" t="s">
        <v>76</v>
      </c>
      <c r="C12" s="98">
        <v>0</v>
      </c>
      <c r="D12" s="79" t="str">
        <f t="shared" si="0"/>
        <v>Buruk</v>
      </c>
      <c r="F12" s="82" t="e">
        <f>IF(#REF!&gt;0,1,0)</f>
        <v>#REF!</v>
      </c>
      <c r="G12" s="82" t="str">
        <f t="shared" si="1"/>
        <v>Buruk</v>
      </c>
      <c r="I12" s="82" t="e">
        <f>100-(#REF!/#REF!*100)</f>
        <v>#REF!</v>
      </c>
      <c r="J12" s="83" t="e">
        <f>100-(#REF!/#REF!*100)</f>
        <v>#REF!</v>
      </c>
      <c r="K12" s="82" t="e">
        <f>#REF!/#REF!*100</f>
        <v>#REF!</v>
      </c>
      <c r="L12" s="82" t="e">
        <f>#REF!/#REF!*100</f>
        <v>#REF!</v>
      </c>
      <c r="M12" s="84" t="e">
        <f t="shared" si="4"/>
        <v>#REF!</v>
      </c>
      <c r="N12" s="84" t="e">
        <f t="shared" si="5"/>
        <v>#REF!</v>
      </c>
      <c r="O12" s="82" t="e">
        <f>((1.76*#REF!-#REF!)/#REF!)*100</f>
        <v>#REF!</v>
      </c>
      <c r="P12" s="82" t="e">
        <f>76-((((1.76*#REF!-#REF!)/#REF!)*100)-100)</f>
        <v>#REF!</v>
      </c>
      <c r="Q12" s="74" t="e">
        <f>((1.76*#REF!-#REF!)/#REF!)*100</f>
        <v>#REF!</v>
      </c>
      <c r="R12" s="74" t="e">
        <f>76-((((1.76*#REF!-#REF!)/#REF!)*100)-100)</f>
        <v>#REF!</v>
      </c>
      <c r="S12" s="74" t="e">
        <f t="shared" si="2"/>
        <v>#REF!</v>
      </c>
      <c r="T12" s="74"/>
      <c r="W12" s="84" t="e">
        <f>100-(#REF!/#REF!*100)</f>
        <v>#REF!</v>
      </c>
      <c r="X12" s="87" t="e">
        <f>100-(#REF!/#REF!*100)</f>
        <v>#REF!</v>
      </c>
      <c r="Y12" s="84" t="e">
        <f>IF(AND(W12&gt;24,X12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12" s="76" t="e">
        <f>IF(W12&gt;24,(((#REF!/#REF!*100)+(#REF!/#REF!*100)+(76-((((1.76*#REF!-#REF!)/#REF!)*100)-100)))),(((#REF!/#REF!*100)+(#REF!/#REF!*100)+(((1.76*#REF!-#REF!)/#REF!)*100))))</f>
        <v>#REF!</v>
      </c>
      <c r="AA12" s="82" t="e">
        <f t="shared" si="3"/>
        <v>#REF!</v>
      </c>
    </row>
    <row r="13" spans="1:27" s="82" customFormat="1" ht="25.5" customHeight="1">
      <c r="A13" s="79" t="s">
        <v>72</v>
      </c>
      <c r="B13" s="80" t="s">
        <v>77</v>
      </c>
      <c r="C13" s="227"/>
      <c r="D13" s="228"/>
      <c r="F13" s="82" t="e">
        <f>IF(#REF!&gt;0,1,0)</f>
        <v>#REF!</v>
      </c>
      <c r="G13" s="82">
        <f t="shared" si="1"/>
        <v>0</v>
      </c>
      <c r="I13" s="82" t="e">
        <f>100-(#REF!/#REF!*100)</f>
        <v>#REF!</v>
      </c>
      <c r="J13" s="83" t="e">
        <f>100-(#REF!/#REF!*100)</f>
        <v>#REF!</v>
      </c>
      <c r="K13" s="82" t="e">
        <f>#REF!/#REF!*100</f>
        <v>#REF!</v>
      </c>
      <c r="L13" s="82" t="e">
        <f>#REF!/#REF!*100</f>
        <v>#REF!</v>
      </c>
      <c r="M13" s="84" t="e">
        <f t="shared" si="4"/>
        <v>#REF!</v>
      </c>
      <c r="N13" s="84" t="e">
        <f t="shared" si="5"/>
        <v>#REF!</v>
      </c>
      <c r="O13" s="82" t="e">
        <f>((1.76*#REF!-#REF!)/#REF!)*100</f>
        <v>#REF!</v>
      </c>
      <c r="P13" s="82" t="e">
        <f>76-((((1.76*#REF!-#REF!)/#REF!)*100)-100)</f>
        <v>#REF!</v>
      </c>
      <c r="Q13" s="74" t="e">
        <f>((1.76*#REF!-#REF!)/#REF!)*100</f>
        <v>#REF!</v>
      </c>
      <c r="R13" s="74" t="e">
        <f>76-((((1.76*#REF!-#REF!)/#REF!)*100)-100)</f>
        <v>#REF!</v>
      </c>
      <c r="S13" s="74" t="e">
        <f t="shared" si="2"/>
        <v>#REF!</v>
      </c>
      <c r="T13" s="74"/>
      <c r="W13" s="84" t="e">
        <f>100-(#REF!/#REF!*100)</f>
        <v>#REF!</v>
      </c>
      <c r="X13" s="87" t="e">
        <f>100-(#REF!/#REF!*100)</f>
        <v>#REF!</v>
      </c>
      <c r="Y13" s="84" t="e">
        <f>IF(AND(W13&gt;24,X13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13" s="76" t="e">
        <f>IF(W13&gt;24,(((#REF!/#REF!*100)+(#REF!/#REF!*100)+(76-((((1.76*#REF!-#REF!)/#REF!)*100)-100)))),(((#REF!/#REF!*100)+(#REF!/#REF!*100)+(((1.76*#REF!-#REF!)/#REF!)*100))))</f>
        <v>#REF!</v>
      </c>
      <c r="AA13" s="82" t="e">
        <f t="shared" si="3"/>
        <v>#REF!</v>
      </c>
    </row>
    <row r="14" spans="1:27" s="82" customFormat="1" ht="25.5" customHeight="1">
      <c r="A14" s="79" t="s">
        <v>81</v>
      </c>
      <c r="B14" s="80" t="s">
        <v>91</v>
      </c>
      <c r="C14" s="81">
        <f>SUM(C8:C12)</f>
        <v>0</v>
      </c>
      <c r="D14" s="317" t="s">
        <v>41</v>
      </c>
      <c r="F14" s="82" t="e">
        <f>IF(#REF!&gt;0,1,0)</f>
        <v>#REF!</v>
      </c>
      <c r="G14" s="82" t="str">
        <f t="shared" si="1"/>
        <v xml:space="preserve"> </v>
      </c>
      <c r="I14" s="82" t="e">
        <f>100-(#REF!/#REF!*100)</f>
        <v>#REF!</v>
      </c>
      <c r="J14" s="83" t="e">
        <f>100-(#REF!/#REF!*100)</f>
        <v>#REF!</v>
      </c>
      <c r="K14" s="82" t="e">
        <f>#REF!/#REF!*100</f>
        <v>#REF!</v>
      </c>
      <c r="L14" s="82" t="e">
        <f>#REF!/#REF!*100</f>
        <v>#REF!</v>
      </c>
      <c r="M14" s="84" t="e">
        <f t="shared" si="4"/>
        <v>#REF!</v>
      </c>
      <c r="N14" s="84" t="e">
        <f t="shared" si="5"/>
        <v>#REF!</v>
      </c>
      <c r="O14" s="82" t="e">
        <f>((1.76*#REF!-#REF!)/#REF!)*100</f>
        <v>#REF!</v>
      </c>
      <c r="P14" s="82" t="e">
        <f>76-((((1.76*#REF!-#REF!)/#REF!)*100)-100)</f>
        <v>#REF!</v>
      </c>
      <c r="Q14" s="74" t="e">
        <f>((1.76*#REF!-#REF!)/#REF!)*100</f>
        <v>#REF!</v>
      </c>
      <c r="R14" s="74" t="e">
        <f>76-((((1.76*#REF!-#REF!)/#REF!)*100)-100)</f>
        <v>#REF!</v>
      </c>
      <c r="S14" s="74" t="e">
        <f t="shared" si="2"/>
        <v>#REF!</v>
      </c>
      <c r="T14" s="74"/>
      <c r="W14" s="84" t="e">
        <f>100-(#REF!/#REF!*100)</f>
        <v>#REF!</v>
      </c>
      <c r="X14" s="87" t="e">
        <f>100-(#REF!/#REF!*100)</f>
        <v>#REF!</v>
      </c>
      <c r="Y14" s="84" t="e">
        <f>IF(AND(W14&gt;24,X14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14" s="76" t="e">
        <f>IF(W14&gt;24,(((#REF!/#REF!*100)+(#REF!/#REF!*100)+(76-((((1.76*#REF!-#REF!)/#REF!)*100)-100)))),(((#REF!/#REF!*100)+(#REF!/#REF!*100)+(((1.76*#REF!-#REF!)/#REF!)*100))))</f>
        <v>#REF!</v>
      </c>
      <c r="AA14" s="82" t="e">
        <f t="shared" si="3"/>
        <v>#REF!</v>
      </c>
    </row>
    <row r="15" spans="1:27" s="82" customFormat="1" ht="25.5" customHeight="1">
      <c r="A15" s="79" t="s">
        <v>69</v>
      </c>
      <c r="B15" s="80" t="s">
        <v>92</v>
      </c>
      <c r="C15" s="88">
        <f>AVERAGE(C8:C12)</f>
        <v>0</v>
      </c>
      <c r="D15" s="318"/>
      <c r="E15" s="89" t="s">
        <v>41</v>
      </c>
      <c r="F15" s="82" t="e">
        <f>IF(#REF!&gt;0,1,0)</f>
        <v>#REF!</v>
      </c>
      <c r="G15" s="82">
        <f t="shared" si="1"/>
        <v>0</v>
      </c>
      <c r="I15" s="82" t="e">
        <f>100-(#REF!/#REF!*100)</f>
        <v>#REF!</v>
      </c>
      <c r="J15" s="83" t="e">
        <f>100-(#REF!/#REF!*100)</f>
        <v>#REF!</v>
      </c>
      <c r="K15" s="82" t="e">
        <f>#REF!/#REF!*100</f>
        <v>#REF!</v>
      </c>
      <c r="L15" s="82" t="e">
        <f>#REF!/#REF!*100</f>
        <v>#REF!</v>
      </c>
      <c r="M15" s="84" t="e">
        <f t="shared" si="4"/>
        <v>#REF!</v>
      </c>
      <c r="N15" s="84" t="e">
        <f t="shared" si="5"/>
        <v>#REF!</v>
      </c>
      <c r="O15" s="82" t="e">
        <f>((1.76*#REF!-#REF!)/#REF!)*100</f>
        <v>#REF!</v>
      </c>
      <c r="P15" s="82" t="e">
        <f>76-((((1.76*#REF!-#REF!)/#REF!)*100)-100)</f>
        <v>#REF!</v>
      </c>
      <c r="Q15" s="74" t="e">
        <f>((1.76*#REF!-#REF!)/#REF!)*100</f>
        <v>#REF!</v>
      </c>
      <c r="R15" s="74" t="e">
        <f>76-((((1.76*#REF!-#REF!)/#REF!)*100)-100)</f>
        <v>#REF!</v>
      </c>
      <c r="S15" s="74" t="e">
        <f t="shared" si="2"/>
        <v>#REF!</v>
      </c>
      <c r="T15" s="74"/>
      <c r="W15" s="84" t="e">
        <f>100-(#REF!/#REF!*100)</f>
        <v>#REF!</v>
      </c>
      <c r="X15" s="87" t="e">
        <f>100-(#REF!/#REF!*100)</f>
        <v>#REF!</v>
      </c>
      <c r="Y15" s="84" t="e">
        <f>IF(AND(W15&gt;24,X15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15" s="76" t="e">
        <f>IF(W15&gt;24,(((#REF!/#REF!*100)+(#REF!/#REF!*100)+(76-((((1.76*#REF!-#REF!)/#REF!)*100)-100)))),(((#REF!/#REF!*100)+(#REF!/#REF!*100)+(((1.76*#REF!-#REF!)/#REF!)*100))))</f>
        <v>#REF!</v>
      </c>
      <c r="AA15" s="82" t="e">
        <f t="shared" si="3"/>
        <v>#REF!</v>
      </c>
    </row>
    <row r="16" spans="1:27" s="82" customFormat="1" ht="25.5" customHeight="1">
      <c r="A16" s="314" t="s">
        <v>136</v>
      </c>
      <c r="B16" s="315"/>
      <c r="C16" s="90">
        <f>C15*40%</f>
        <v>0</v>
      </c>
      <c r="D16" s="319"/>
      <c r="E16" s="91" t="s">
        <v>41</v>
      </c>
      <c r="F16" s="82" t="e">
        <f>IF(#REF!&gt;0,1,0)</f>
        <v>#REF!</v>
      </c>
      <c r="G16" s="82">
        <f t="shared" si="1"/>
        <v>0</v>
      </c>
      <c r="I16" s="82" t="e">
        <f>100-(#REF!/#REF!*100)</f>
        <v>#REF!</v>
      </c>
      <c r="J16" s="83" t="e">
        <f>100-(#REF!/#REF!*100)</f>
        <v>#REF!</v>
      </c>
      <c r="K16" s="82" t="e">
        <f>#REF!/#REF!*100</f>
        <v>#REF!</v>
      </c>
      <c r="L16" s="82" t="e">
        <f>#REF!/#REF!*100</f>
        <v>#REF!</v>
      </c>
      <c r="M16" s="84" t="e">
        <f t="shared" si="4"/>
        <v>#REF!</v>
      </c>
      <c r="N16" s="84" t="e">
        <f t="shared" si="5"/>
        <v>#REF!</v>
      </c>
      <c r="O16" s="82" t="e">
        <f>((1.76*#REF!-#REF!)/#REF!)*100</f>
        <v>#REF!</v>
      </c>
      <c r="P16" s="82" t="e">
        <f>76-((((1.76*#REF!-#REF!)/#REF!)*100)-100)</f>
        <v>#REF!</v>
      </c>
      <c r="Q16" s="74" t="e">
        <f>((1.76*#REF!-#REF!)/#REF!)*100</f>
        <v>#REF!</v>
      </c>
      <c r="R16" s="74" t="e">
        <f>76-((((1.76*#REF!-#REF!)/#REF!)*100)-100)</f>
        <v>#REF!</v>
      </c>
      <c r="S16" s="74" t="e">
        <f t="shared" si="2"/>
        <v>#REF!</v>
      </c>
      <c r="T16" s="74"/>
      <c r="W16" s="84" t="e">
        <f>100-(#REF!/#REF!*100)</f>
        <v>#REF!</v>
      </c>
      <c r="X16" s="87" t="e">
        <f>100-(#REF!/#REF!*100)</f>
        <v>#REF!</v>
      </c>
      <c r="Y16" s="84" t="e">
        <f>IF(AND(W16&gt;24,X16&gt;24),(IFERROR(((#REF!/#REF!*100)+(#REF!/#REF!*100)+(76-((((1.76*#REF!-#REF!)/#REF!)*100)-100))+(76-((((1.76*#REF!-#REF!)/#REF!)*100)-100))),((#REF!/#REF!*100)+(#REF!/#REF!*100)+(76-((((1.76*#REF!-#REF!)/#REF!)*100)-100))))),(IFERROR(((#REF!/#REF!*100)+(#REF!/#REF!*100)+(((1.76*#REF!-#REF!)/#REF!)*100))+(((1.76*#REF!-#REF!)/#REF!)*100),((#REF!/#REF!*100)+(#REF!/#REF!*100)+(((1.76*#REF!-#REF!)/#REF!)*100)))))</f>
        <v>#REF!</v>
      </c>
      <c r="Z16" s="76" t="e">
        <f>IF(W16&gt;24,(((#REF!/#REF!*100)+(#REF!/#REF!*100)+(76-((((1.76*#REF!-#REF!)/#REF!)*100)-100)))),(((#REF!/#REF!*100)+(#REF!/#REF!*100)+(((1.76*#REF!-#REF!)/#REF!)*100))))</f>
        <v>#REF!</v>
      </c>
      <c r="AA16" s="82" t="e">
        <f t="shared" si="3"/>
        <v>#REF!</v>
      </c>
    </row>
    <row r="17" spans="3:4" ht="25.5" customHeight="1">
      <c r="C17" s="96" t="s">
        <v>41</v>
      </c>
      <c r="D17" s="96"/>
    </row>
    <row r="18" spans="3:4" ht="16.5" customHeight="1">
      <c r="C18" s="95" t="s">
        <v>138</v>
      </c>
      <c r="D18" s="95"/>
    </row>
    <row r="19" spans="3:4" ht="16.5" customHeight="1">
      <c r="C19" s="74" t="s">
        <v>103</v>
      </c>
    </row>
    <row r="20" spans="3:4" ht="16.5" customHeight="1"/>
    <row r="21" spans="3:4" ht="16.5" customHeight="1">
      <c r="C21" s="97"/>
      <c r="D21" s="97"/>
    </row>
    <row r="22" spans="3:4" ht="16.5" customHeight="1">
      <c r="C22" s="171">
        <f>'1 SKP'!C5:D5</f>
        <v>0</v>
      </c>
      <c r="D22" s="95"/>
    </row>
    <row r="23" spans="3:4" ht="16.5" customHeight="1">
      <c r="C23" s="170">
        <f>'1 SKP'!C6:D6</f>
        <v>0</v>
      </c>
    </row>
    <row r="24" spans="3:4" ht="16.5" customHeight="1"/>
  </sheetData>
  <mergeCells count="9">
    <mergeCell ref="A1:D1"/>
    <mergeCell ref="A2:D2"/>
    <mergeCell ref="C5:C6"/>
    <mergeCell ref="D5:D6"/>
    <mergeCell ref="A16:B16"/>
    <mergeCell ref="A3:C3"/>
    <mergeCell ref="D14:D16"/>
    <mergeCell ref="A5:A6"/>
    <mergeCell ref="B5:B6"/>
  </mergeCells>
  <phoneticPr fontId="1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K34"/>
  <sheetViews>
    <sheetView topLeftCell="A4" zoomScale="90" zoomScaleNormal="90" workbookViewId="0">
      <selection activeCell="H10" sqref="H10:K10"/>
    </sheetView>
  </sheetViews>
  <sheetFormatPr defaultRowHeight="12.75"/>
  <cols>
    <col min="1" max="1" width="2.5703125" style="110" customWidth="1"/>
    <col min="2" max="2" width="32.7109375" style="110" customWidth="1"/>
    <col min="3" max="3" width="2.7109375" style="110" customWidth="1"/>
    <col min="4" max="4" width="17.7109375" style="110" customWidth="1"/>
    <col min="5" max="5" width="16.5703125" style="110" customWidth="1"/>
    <col min="6" max="7" width="5" style="110" customWidth="1"/>
    <col min="8" max="9" width="3.42578125" style="110" customWidth="1"/>
    <col min="10" max="10" width="32.5703125" style="110" customWidth="1"/>
    <col min="11" max="11" width="34.7109375" style="110" customWidth="1"/>
    <col min="12" max="12" width="2.140625" style="110" customWidth="1"/>
    <col min="13" max="16384" width="9.140625" style="110"/>
  </cols>
  <sheetData>
    <row r="1" spans="1:11" ht="17.45" customHeight="1">
      <c r="A1" s="239" t="s">
        <v>41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7.45" customHeight="1">
      <c r="D2" s="112"/>
      <c r="E2" s="112"/>
      <c r="F2" s="112"/>
      <c r="G2" s="48"/>
      <c r="H2" s="48"/>
      <c r="I2" s="48"/>
      <c r="J2" s="48"/>
      <c r="K2" s="48" t="s">
        <v>41</v>
      </c>
    </row>
    <row r="3" spans="1:11" ht="17.45" customHeight="1">
      <c r="A3" s="321" t="s">
        <v>41</v>
      </c>
      <c r="B3" s="321"/>
      <c r="C3" s="321"/>
      <c r="D3" s="321"/>
      <c r="E3" s="321"/>
      <c r="F3" s="113"/>
      <c r="G3" s="48"/>
      <c r="H3" s="48"/>
      <c r="I3" s="48"/>
      <c r="J3" s="48"/>
      <c r="K3" s="48" t="s">
        <v>41</v>
      </c>
    </row>
    <row r="4" spans="1:11" ht="17.45" customHeight="1">
      <c r="B4" s="12"/>
      <c r="C4" s="12"/>
      <c r="D4" s="12"/>
      <c r="E4" s="12"/>
      <c r="F4" s="12"/>
      <c r="G4" s="48"/>
      <c r="H4" s="48"/>
      <c r="I4" s="48"/>
      <c r="J4" s="48"/>
      <c r="K4" s="48" t="s">
        <v>41</v>
      </c>
    </row>
    <row r="5" spans="1:11" ht="17.45" customHeight="1">
      <c r="A5" s="39" t="s">
        <v>42</v>
      </c>
      <c r="B5" s="33" t="s">
        <v>99</v>
      </c>
      <c r="C5" s="2"/>
      <c r="D5" s="2"/>
      <c r="E5" s="3"/>
      <c r="F5" s="4"/>
      <c r="G5" s="48"/>
      <c r="H5" s="48"/>
      <c r="I5" s="48"/>
      <c r="J5" s="48"/>
      <c r="K5" s="48"/>
    </row>
    <row r="6" spans="1:11" ht="17.45" customHeight="1">
      <c r="A6" s="114"/>
      <c r="B6" s="115"/>
      <c r="C6" s="5"/>
      <c r="D6" s="4"/>
      <c r="E6" s="6"/>
      <c r="F6" s="4"/>
      <c r="G6" s="48"/>
      <c r="H6" s="48"/>
      <c r="I6" s="48"/>
      <c r="J6" s="48"/>
      <c r="K6" s="48"/>
    </row>
    <row r="7" spans="1:11" ht="17.45" customHeight="1">
      <c r="A7" s="114"/>
      <c r="B7" s="4"/>
      <c r="C7" s="4"/>
      <c r="D7" s="4"/>
      <c r="E7" s="6"/>
      <c r="F7" s="4"/>
      <c r="G7" s="48"/>
      <c r="H7" s="12"/>
      <c r="I7" s="12"/>
      <c r="J7" s="12"/>
      <c r="K7" s="12"/>
    </row>
    <row r="8" spans="1:11" ht="17.45" customHeight="1">
      <c r="A8" s="114"/>
      <c r="B8" s="4"/>
      <c r="C8" s="4"/>
      <c r="D8" s="7"/>
      <c r="E8" s="8"/>
      <c r="F8" s="7"/>
      <c r="G8" s="48"/>
      <c r="H8" s="368" t="s">
        <v>180</v>
      </c>
      <c r="I8" s="368"/>
      <c r="J8" s="368"/>
      <c r="K8" s="368"/>
    </row>
    <row r="9" spans="1:11" ht="17.45" customHeight="1">
      <c r="A9" s="114"/>
      <c r="B9" s="4"/>
      <c r="C9" s="4"/>
      <c r="D9" s="5"/>
      <c r="E9" s="9"/>
      <c r="F9" s="5"/>
      <c r="G9" s="48"/>
      <c r="H9" s="368" t="s">
        <v>179</v>
      </c>
      <c r="I9" s="368"/>
      <c r="J9" s="368"/>
      <c r="K9" s="368"/>
    </row>
    <row r="10" spans="1:11" ht="17.45" customHeight="1">
      <c r="A10" s="114"/>
      <c r="B10" s="4"/>
      <c r="C10" s="4"/>
      <c r="D10" s="4"/>
      <c r="E10" s="6"/>
      <c r="F10" s="4"/>
      <c r="G10" s="48"/>
      <c r="H10" s="322" t="s">
        <v>41</v>
      </c>
      <c r="I10" s="322"/>
      <c r="J10" s="322"/>
      <c r="K10" s="322"/>
    </row>
    <row r="11" spans="1:11" ht="17.45" customHeight="1">
      <c r="A11" s="114"/>
      <c r="B11" s="4"/>
      <c r="C11" s="4"/>
      <c r="D11" s="4"/>
      <c r="E11" s="6"/>
      <c r="F11" s="4"/>
      <c r="G11" s="48"/>
      <c r="H11" s="12"/>
      <c r="I11" s="12"/>
      <c r="J11" s="12"/>
      <c r="K11" s="12"/>
    </row>
    <row r="12" spans="1:11" ht="17.45" customHeight="1">
      <c r="A12" s="114"/>
      <c r="B12" s="4"/>
      <c r="C12" s="4"/>
      <c r="D12" s="10"/>
      <c r="E12" s="11"/>
      <c r="F12" s="10"/>
      <c r="G12" s="48"/>
      <c r="H12" s="214" t="s">
        <v>165</v>
      </c>
      <c r="I12" s="12"/>
      <c r="J12" s="12"/>
      <c r="K12" s="189" t="s">
        <v>43</v>
      </c>
    </row>
    <row r="13" spans="1:11" ht="17.45" customHeight="1">
      <c r="A13" s="116"/>
      <c r="B13" s="23"/>
      <c r="C13" s="23"/>
      <c r="D13" s="23"/>
      <c r="E13" s="24"/>
      <c r="F13" s="4"/>
      <c r="G13" s="48"/>
      <c r="H13" s="214" t="s">
        <v>166</v>
      </c>
      <c r="I13" s="12"/>
      <c r="J13" s="12"/>
      <c r="K13" s="13" t="s">
        <v>167</v>
      </c>
    </row>
    <row r="14" spans="1:11" ht="17.45" customHeight="1">
      <c r="A14" s="114"/>
      <c r="B14" s="4"/>
      <c r="C14" s="34" t="s">
        <v>54</v>
      </c>
      <c r="D14" s="5" t="s">
        <v>55</v>
      </c>
      <c r="E14" s="172" t="s">
        <v>135</v>
      </c>
      <c r="F14" s="4"/>
      <c r="G14" s="48"/>
      <c r="H14" s="14" t="s">
        <v>44</v>
      </c>
      <c r="I14" s="323" t="s">
        <v>45</v>
      </c>
      <c r="J14" s="324"/>
      <c r="K14" s="325"/>
    </row>
    <row r="15" spans="1:11" ht="17.45" customHeight="1">
      <c r="A15" s="114"/>
      <c r="B15" s="4"/>
      <c r="C15" s="35"/>
      <c r="D15" s="326" t="s">
        <v>58</v>
      </c>
      <c r="E15" s="327"/>
      <c r="F15" s="4"/>
      <c r="G15" s="48"/>
      <c r="H15" s="15"/>
      <c r="I15" s="16" t="s">
        <v>46</v>
      </c>
      <c r="J15" s="17" t="s">
        <v>47</v>
      </c>
      <c r="K15" s="18">
        <f>'1 SKP'!H5</f>
        <v>0</v>
      </c>
    </row>
    <row r="16" spans="1:11" ht="17.45" customHeight="1">
      <c r="A16" s="114"/>
      <c r="B16" s="4"/>
      <c r="C16" s="35"/>
      <c r="D16" s="4"/>
      <c r="E16" s="6"/>
      <c r="F16" s="4"/>
      <c r="G16" s="48"/>
      <c r="H16" s="15"/>
      <c r="I16" s="19" t="s">
        <v>48</v>
      </c>
      <c r="J16" s="13" t="s">
        <v>49</v>
      </c>
      <c r="K16" s="20">
        <f>'1 SKP'!H6</f>
        <v>0</v>
      </c>
    </row>
    <row r="17" spans="1:11" ht="17.45" customHeight="1">
      <c r="A17" s="114"/>
      <c r="B17" s="4"/>
      <c r="C17" s="114"/>
      <c r="D17" s="328">
        <f>K21</f>
        <v>0</v>
      </c>
      <c r="E17" s="329"/>
      <c r="F17" s="4"/>
      <c r="G17" s="48"/>
      <c r="H17" s="15"/>
      <c r="I17" s="21" t="s">
        <v>50</v>
      </c>
      <c r="J17" s="22" t="s">
        <v>51</v>
      </c>
      <c r="K17" s="18">
        <f>'1 SKP'!H7</f>
        <v>0</v>
      </c>
    </row>
    <row r="18" spans="1:11" ht="17.45" customHeight="1">
      <c r="A18" s="114"/>
      <c r="B18" s="4"/>
      <c r="C18" s="36"/>
      <c r="D18" s="330">
        <f>K22</f>
        <v>0</v>
      </c>
      <c r="E18" s="331"/>
      <c r="F18" s="4"/>
      <c r="G18" s="48"/>
      <c r="H18" s="15"/>
      <c r="I18" s="19" t="s">
        <v>52</v>
      </c>
      <c r="J18" s="13" t="s">
        <v>53</v>
      </c>
      <c r="K18" s="25">
        <f>'1 SKP'!H8</f>
        <v>0</v>
      </c>
    </row>
    <row r="19" spans="1:11" ht="17.45" customHeight="1">
      <c r="A19" s="114"/>
      <c r="B19" s="4"/>
      <c r="C19" s="114"/>
      <c r="D19" s="115"/>
      <c r="E19" s="117"/>
      <c r="F19" s="5"/>
      <c r="G19" s="48"/>
      <c r="H19" s="26"/>
      <c r="I19" s="21" t="s">
        <v>56</v>
      </c>
      <c r="J19" s="22" t="s">
        <v>57</v>
      </c>
      <c r="K19" s="224" t="s">
        <v>166</v>
      </c>
    </row>
    <row r="20" spans="1:11" ht="17.45" customHeight="1">
      <c r="A20" s="36" t="s">
        <v>61</v>
      </c>
      <c r="B20" s="5" t="s">
        <v>139</v>
      </c>
      <c r="C20" s="114"/>
      <c r="D20" s="115"/>
      <c r="E20" s="117"/>
      <c r="F20" s="28"/>
      <c r="G20" s="48"/>
      <c r="H20" s="14" t="s">
        <v>59</v>
      </c>
      <c r="I20" s="323" t="s">
        <v>60</v>
      </c>
      <c r="J20" s="324"/>
      <c r="K20" s="325"/>
    </row>
    <row r="21" spans="1:11" ht="17.45" customHeight="1">
      <c r="A21" s="114"/>
      <c r="B21" s="7" t="s">
        <v>178</v>
      </c>
      <c r="C21" s="114"/>
      <c r="D21" s="115"/>
      <c r="E21" s="117"/>
      <c r="F21" s="4"/>
      <c r="G21" s="48"/>
      <c r="H21" s="15"/>
      <c r="I21" s="16" t="s">
        <v>46</v>
      </c>
      <c r="J21" s="17" t="s">
        <v>47</v>
      </c>
      <c r="K21" s="18">
        <f>'1 SKP'!C5</f>
        <v>0</v>
      </c>
    </row>
    <row r="22" spans="1:11" ht="17.45" customHeight="1">
      <c r="A22" s="114"/>
      <c r="B22" s="27"/>
      <c r="C22" s="114"/>
      <c r="D22" s="115"/>
      <c r="E22" s="117"/>
      <c r="F22" s="28"/>
      <c r="G22" s="48"/>
      <c r="H22" s="15"/>
      <c r="I22" s="19" t="s">
        <v>48</v>
      </c>
      <c r="J22" s="13" t="s">
        <v>49</v>
      </c>
      <c r="K22" s="29">
        <f>'1 SKP'!C6</f>
        <v>0</v>
      </c>
    </row>
    <row r="23" spans="1:11" ht="17.45" customHeight="1">
      <c r="A23" s="114"/>
      <c r="B23" s="28"/>
      <c r="C23" s="114"/>
      <c r="D23" s="115"/>
      <c r="E23" s="117"/>
      <c r="F23" s="30"/>
      <c r="G23" s="48"/>
      <c r="H23" s="15"/>
      <c r="I23" s="21" t="s">
        <v>50</v>
      </c>
      <c r="J23" s="22" t="s">
        <v>51</v>
      </c>
      <c r="K23" s="18">
        <f>'1 SKP'!C7</f>
        <v>0</v>
      </c>
    </row>
    <row r="24" spans="1:11" ht="17.45" customHeight="1">
      <c r="A24" s="114"/>
      <c r="B24" s="173">
        <f>K15</f>
        <v>0</v>
      </c>
      <c r="C24" s="36"/>
      <c r="D24" s="5"/>
      <c r="E24" s="9"/>
      <c r="F24" s="5"/>
      <c r="G24" s="48"/>
      <c r="H24" s="15"/>
      <c r="I24" s="19" t="s">
        <v>52</v>
      </c>
      <c r="J24" s="13" t="s">
        <v>53</v>
      </c>
      <c r="K24" s="18">
        <f>'1 SKP'!C8</f>
        <v>0</v>
      </c>
    </row>
    <row r="25" spans="1:11" ht="17.45" customHeight="1">
      <c r="A25" s="114"/>
      <c r="B25" s="27">
        <f>K16</f>
        <v>0</v>
      </c>
      <c r="C25" s="15"/>
      <c r="D25" s="4"/>
      <c r="E25" s="6"/>
      <c r="F25" s="4"/>
      <c r="G25" s="48"/>
      <c r="H25" s="26"/>
      <c r="I25" s="21" t="s">
        <v>56</v>
      </c>
      <c r="J25" s="22" t="s">
        <v>57</v>
      </c>
      <c r="K25" s="224" t="s">
        <v>166</v>
      </c>
    </row>
    <row r="26" spans="1:11" ht="17.45" customHeight="1">
      <c r="A26" s="114"/>
      <c r="B26" s="115"/>
      <c r="C26" s="15"/>
      <c r="D26" s="4"/>
      <c r="E26" s="6"/>
      <c r="F26" s="4"/>
      <c r="G26" s="48"/>
      <c r="H26" s="14" t="s">
        <v>62</v>
      </c>
      <c r="I26" s="323" t="s">
        <v>63</v>
      </c>
      <c r="J26" s="324"/>
      <c r="K26" s="325"/>
    </row>
    <row r="27" spans="1:11" ht="17.45" customHeight="1">
      <c r="A27" s="114"/>
      <c r="B27" s="115"/>
      <c r="C27" s="37" t="s">
        <v>64</v>
      </c>
      <c r="D27" s="334" t="s">
        <v>140</v>
      </c>
      <c r="E27" s="335"/>
      <c r="F27" s="5"/>
      <c r="G27" s="48"/>
      <c r="H27" s="15"/>
      <c r="I27" s="16" t="s">
        <v>46</v>
      </c>
      <c r="J27" s="17" t="s">
        <v>47</v>
      </c>
      <c r="K27" s="18">
        <f>'1 SKP'!C11</f>
        <v>0</v>
      </c>
    </row>
    <row r="28" spans="1:11" ht="17.45" customHeight="1">
      <c r="A28" s="114"/>
      <c r="B28" s="5"/>
      <c r="C28" s="37"/>
      <c r="D28" s="326" t="s">
        <v>65</v>
      </c>
      <c r="E28" s="327"/>
      <c r="F28" s="7"/>
      <c r="G28" s="48"/>
      <c r="H28" s="15"/>
      <c r="I28" s="19" t="s">
        <v>48</v>
      </c>
      <c r="J28" s="13" t="s">
        <v>49</v>
      </c>
      <c r="K28" s="29">
        <f>'1 SKP'!C12</f>
        <v>0</v>
      </c>
    </row>
    <row r="29" spans="1:11" ht="17.45" customHeight="1">
      <c r="A29" s="114"/>
      <c r="B29" s="4"/>
      <c r="C29" s="35"/>
      <c r="D29" s="4"/>
      <c r="E29" s="6"/>
      <c r="F29" s="4"/>
      <c r="G29" s="48"/>
      <c r="H29" s="15"/>
      <c r="I29" s="21" t="s">
        <v>50</v>
      </c>
      <c r="J29" s="22" t="s">
        <v>51</v>
      </c>
      <c r="K29" s="18">
        <f>'1 SKP'!C13</f>
        <v>0</v>
      </c>
    </row>
    <row r="30" spans="1:11" ht="17.45" customHeight="1">
      <c r="A30" s="114"/>
      <c r="B30" s="4"/>
      <c r="C30" s="35"/>
      <c r="D30" s="328">
        <f>K27</f>
        <v>0</v>
      </c>
      <c r="E30" s="329"/>
      <c r="F30" s="28"/>
      <c r="G30" s="48"/>
      <c r="H30" s="15"/>
      <c r="I30" s="19" t="s">
        <v>52</v>
      </c>
      <c r="J30" s="13" t="s">
        <v>53</v>
      </c>
      <c r="K30" s="18">
        <f>'1 SKP'!C14</f>
        <v>0</v>
      </c>
    </row>
    <row r="31" spans="1:11" ht="17.45" customHeight="1">
      <c r="A31" s="116"/>
      <c r="B31" s="23"/>
      <c r="C31" s="38"/>
      <c r="D31" s="332">
        <f>K28</f>
        <v>0</v>
      </c>
      <c r="E31" s="333"/>
      <c r="F31" s="30"/>
      <c r="G31" s="48"/>
      <c r="H31" s="31"/>
      <c r="I31" s="21" t="s">
        <v>56</v>
      </c>
      <c r="J31" s="22" t="s">
        <v>57</v>
      </c>
      <c r="K31" s="224" t="s">
        <v>166</v>
      </c>
    </row>
    <row r="32" spans="1:11" ht="17.45" customHeight="1">
      <c r="B32" s="48"/>
      <c r="C32" s="48"/>
      <c r="D32" s="48"/>
      <c r="E32" s="32" t="s">
        <v>108</v>
      </c>
      <c r="F32" s="48"/>
      <c r="G32" s="48"/>
      <c r="H32" s="12"/>
      <c r="I32" s="12"/>
      <c r="J32" s="12"/>
      <c r="K32" s="32" t="s">
        <v>105</v>
      </c>
    </row>
    <row r="33" spans="1:11" ht="15.95" customHeight="1">
      <c r="A33" s="321" t="s">
        <v>41</v>
      </c>
      <c r="B33" s="321"/>
      <c r="C33" s="321"/>
      <c r="D33" s="321"/>
      <c r="E33" s="321"/>
      <c r="F33" s="113"/>
      <c r="G33" s="48"/>
      <c r="H33" s="321" t="s">
        <v>41</v>
      </c>
      <c r="I33" s="321"/>
      <c r="J33" s="321"/>
      <c r="K33" s="321"/>
    </row>
    <row r="34" spans="1:11" ht="17.45" customHeight="1">
      <c r="A34" s="239" t="s">
        <v>41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</row>
  </sheetData>
  <mergeCells count="18">
    <mergeCell ref="A34:K34"/>
    <mergeCell ref="A33:E33"/>
    <mergeCell ref="I26:K26"/>
    <mergeCell ref="D27:E27"/>
    <mergeCell ref="D28:E28"/>
    <mergeCell ref="D30:E30"/>
    <mergeCell ref="H33:K33"/>
    <mergeCell ref="D15:E15"/>
    <mergeCell ref="I20:K20"/>
    <mergeCell ref="D17:E17"/>
    <mergeCell ref="D18:E18"/>
    <mergeCell ref="D31:E31"/>
    <mergeCell ref="A1:K1"/>
    <mergeCell ref="H8:K8"/>
    <mergeCell ref="H9:K9"/>
    <mergeCell ref="H10:K10"/>
    <mergeCell ref="I14:K14"/>
    <mergeCell ref="A3:E3"/>
  </mergeCells>
  <phoneticPr fontId="15" type="noConversion"/>
  <pageMargins left="1.4960629921259843" right="0" top="0.74803149606299213" bottom="0.74803149606299213" header="0.31496062992125984" footer="0.31496062992125984"/>
  <pageSetup paperSize="5" scale="90" orientation="landscape" horizontalDpi="4294967293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U32"/>
  <sheetViews>
    <sheetView zoomScale="80" zoomScaleNormal="80" workbookViewId="0">
      <selection activeCell="O27" sqref="O27"/>
    </sheetView>
  </sheetViews>
  <sheetFormatPr defaultRowHeight="12.75"/>
  <cols>
    <col min="1" max="1" width="3.42578125" style="1" customWidth="1"/>
    <col min="2" max="2" width="2.42578125" style="1" customWidth="1"/>
    <col min="3" max="3" width="8.85546875" style="1" customWidth="1"/>
    <col min="4" max="4" width="2.42578125" style="1" customWidth="1"/>
    <col min="5" max="5" width="20.42578125" style="1" customWidth="1"/>
    <col min="6" max="6" width="8.85546875" style="1" customWidth="1"/>
    <col min="7" max="7" width="1.7109375" style="1" customWidth="1"/>
    <col min="8" max="8" width="10.5703125" style="1" customWidth="1"/>
    <col min="9" max="9" width="9.28515625" style="1" customWidth="1"/>
    <col min="10" max="10" width="3.140625" style="1" customWidth="1"/>
    <col min="11" max="12" width="5" style="1" customWidth="1"/>
    <col min="13" max="14" width="3.42578125" style="1" customWidth="1"/>
    <col min="15" max="15" width="64.7109375" style="1" customWidth="1"/>
    <col min="16" max="16" width="4.42578125" style="1" customWidth="1"/>
    <col min="17" max="17" width="14.5703125" style="1" customWidth="1"/>
    <col min="18" max="20" width="9.140625" style="1"/>
    <col min="21" max="21" width="17" style="1" customWidth="1"/>
    <col min="22" max="16384" width="9.140625" style="1"/>
  </cols>
  <sheetData>
    <row r="1" spans="1:20" ht="17.45" customHeight="1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20" ht="17.45" customHeight="1">
      <c r="B2" s="105"/>
      <c r="C2" s="105"/>
      <c r="D2" s="105"/>
      <c r="E2" s="105"/>
      <c r="F2" s="106"/>
      <c r="G2" s="106"/>
      <c r="H2" s="106"/>
      <c r="I2" s="106"/>
      <c r="J2" s="106"/>
      <c r="K2" s="106"/>
    </row>
    <row r="3" spans="1:20" ht="17.45" customHeight="1">
      <c r="A3" s="358"/>
      <c r="B3" s="358"/>
      <c r="C3" s="358"/>
      <c r="D3" s="358"/>
      <c r="E3" s="358"/>
      <c r="F3" s="358"/>
      <c r="G3" s="358"/>
      <c r="H3" s="358"/>
      <c r="I3" s="358"/>
      <c r="J3" s="107"/>
      <c r="K3" s="107"/>
      <c r="M3" s="358"/>
      <c r="N3" s="358"/>
      <c r="O3" s="358"/>
      <c r="P3" s="107"/>
      <c r="Q3" s="107"/>
      <c r="R3" s="107"/>
      <c r="S3" s="107"/>
      <c r="T3" s="107"/>
    </row>
    <row r="4" spans="1:20" ht="17.45" customHeight="1">
      <c r="A4" s="108"/>
      <c r="B4" s="108"/>
      <c r="C4" s="108"/>
      <c r="D4" s="108"/>
      <c r="E4" s="108"/>
      <c r="F4" s="106"/>
      <c r="G4" s="106"/>
      <c r="H4" s="106"/>
      <c r="I4" s="106"/>
      <c r="J4" s="106"/>
      <c r="K4" s="106"/>
    </row>
    <row r="5" spans="1:20" ht="17.45" customHeight="1">
      <c r="A5" s="40" t="s">
        <v>70</v>
      </c>
      <c r="B5" s="356" t="s">
        <v>71</v>
      </c>
      <c r="C5" s="356"/>
      <c r="D5" s="356"/>
      <c r="E5" s="356"/>
      <c r="F5" s="41"/>
      <c r="G5" s="41"/>
      <c r="H5" s="41"/>
      <c r="I5" s="347" t="s">
        <v>78</v>
      </c>
      <c r="J5" s="348"/>
      <c r="K5" s="42"/>
      <c r="M5" s="215" t="s">
        <v>72</v>
      </c>
      <c r="N5" s="218" t="s">
        <v>73</v>
      </c>
      <c r="O5" s="43"/>
      <c r="Q5" s="109"/>
      <c r="R5" s="110"/>
      <c r="S5" s="110"/>
    </row>
    <row r="6" spans="1:20" ht="13.5" customHeight="1">
      <c r="A6" s="44"/>
      <c r="B6" s="360" t="s">
        <v>85</v>
      </c>
      <c r="C6" s="360"/>
      <c r="D6" s="360"/>
      <c r="E6" s="361"/>
      <c r="F6" s="338" t="e">
        <f>'2 PENILAIAN SKP'!R37</f>
        <v>#DIV/0!</v>
      </c>
      <c r="G6" s="343" t="s">
        <v>101</v>
      </c>
      <c r="H6" s="345">
        <v>0.6</v>
      </c>
      <c r="I6" s="359" t="e">
        <f>H6*F6</f>
        <v>#DIV/0!</v>
      </c>
      <c r="J6" s="350"/>
      <c r="K6" s="42"/>
      <c r="M6" s="219" t="s">
        <v>41</v>
      </c>
      <c r="N6" s="217" t="s">
        <v>75</v>
      </c>
      <c r="O6" s="51"/>
      <c r="Q6" s="110"/>
      <c r="R6" s="110"/>
      <c r="S6" s="110"/>
    </row>
    <row r="7" spans="1:20" ht="13.5" customHeight="1">
      <c r="A7" s="44"/>
      <c r="B7" s="362"/>
      <c r="C7" s="362"/>
      <c r="D7" s="362"/>
      <c r="E7" s="363"/>
      <c r="F7" s="339"/>
      <c r="G7" s="344"/>
      <c r="H7" s="346"/>
      <c r="I7" s="354"/>
      <c r="J7" s="351"/>
      <c r="K7" s="42"/>
      <c r="M7" s="62"/>
      <c r="N7" s="99" t="s">
        <v>41</v>
      </c>
      <c r="O7" s="51"/>
      <c r="P7" s="47"/>
      <c r="Q7" s="48"/>
      <c r="R7" s="49"/>
      <c r="S7" s="110"/>
    </row>
    <row r="8" spans="1:20" ht="13.5" customHeight="1">
      <c r="A8" s="44"/>
      <c r="B8" s="364" t="s">
        <v>95</v>
      </c>
      <c r="C8" s="365" t="s">
        <v>96</v>
      </c>
      <c r="D8" s="45" t="s">
        <v>44</v>
      </c>
      <c r="E8" s="58" t="str">
        <f>'3 PENILAIAN PERILAKU'!B8</f>
        <v>Orientasi Pelayanan</v>
      </c>
      <c r="F8" s="70">
        <f>'3 PENILAIAN PERILAKU'!C8</f>
        <v>0</v>
      </c>
      <c r="G8" s="347" t="str">
        <f t="shared" ref="G8:G13" si="0">IF(F8&lt;51,"Buruk",IF(F8&lt;=60,"Kurang",IF(F8&lt;=75,"Cukup",IF(F8&lt;=90,"Baik",IF(F8&lt;=100,"Sangat Baik")))))</f>
        <v>Buruk</v>
      </c>
      <c r="H8" s="348"/>
      <c r="I8" s="64" t="s">
        <v>41</v>
      </c>
      <c r="J8" s="65"/>
      <c r="K8" s="42"/>
      <c r="M8" s="62"/>
      <c r="N8" s="100"/>
      <c r="O8" s="101"/>
      <c r="P8" s="47"/>
      <c r="Q8" s="48"/>
      <c r="R8" s="49"/>
      <c r="S8" s="110"/>
    </row>
    <row r="9" spans="1:20" ht="17.45" customHeight="1">
      <c r="A9" s="44"/>
      <c r="B9" s="366"/>
      <c r="C9" s="367"/>
      <c r="D9" s="42" t="s">
        <v>59</v>
      </c>
      <c r="E9" s="59" t="str">
        <f>'3 PENILAIAN PERILAKU'!B9</f>
        <v>Integritas</v>
      </c>
      <c r="F9" s="70">
        <f>'3 PENILAIAN PERILAKU'!C9</f>
        <v>0</v>
      </c>
      <c r="G9" s="347" t="str">
        <f t="shared" si="0"/>
        <v>Buruk</v>
      </c>
      <c r="H9" s="348"/>
      <c r="I9" s="66" t="s">
        <v>41</v>
      </c>
      <c r="J9" s="67"/>
      <c r="K9" s="42"/>
      <c r="M9" s="62"/>
      <c r="N9" s="100"/>
      <c r="O9" s="101"/>
      <c r="P9" s="47"/>
      <c r="Q9" s="48"/>
      <c r="R9" s="49"/>
      <c r="S9" s="110"/>
    </row>
    <row r="10" spans="1:20" ht="17.45" customHeight="1">
      <c r="A10" s="44"/>
      <c r="B10" s="42"/>
      <c r="C10" s="60"/>
      <c r="D10" s="45" t="s">
        <v>62</v>
      </c>
      <c r="E10" s="58" t="str">
        <f>'3 PENILAIAN PERILAKU'!B10</f>
        <v>Komitmen</v>
      </c>
      <c r="F10" s="70">
        <f>'3 PENILAIAN PERILAKU'!C10</f>
        <v>0</v>
      </c>
      <c r="G10" s="347" t="str">
        <f t="shared" si="0"/>
        <v>Buruk</v>
      </c>
      <c r="H10" s="348"/>
      <c r="I10" s="66"/>
      <c r="J10" s="67"/>
      <c r="K10" s="42"/>
      <c r="M10" s="62"/>
      <c r="N10" s="100"/>
      <c r="O10" s="101"/>
      <c r="P10" s="47"/>
      <c r="Q10" s="48"/>
      <c r="R10" s="49"/>
      <c r="S10" s="110"/>
    </row>
    <row r="11" spans="1:20" ht="17.45" customHeight="1">
      <c r="A11" s="44"/>
      <c r="B11" s="42"/>
      <c r="C11" s="60"/>
      <c r="D11" s="42" t="s">
        <v>70</v>
      </c>
      <c r="E11" s="59" t="str">
        <f>'3 PENILAIAN PERILAKU'!B11</f>
        <v>Disiplin</v>
      </c>
      <c r="F11" s="70">
        <f>'3 PENILAIAN PERILAKU'!C11</f>
        <v>0</v>
      </c>
      <c r="G11" s="347" t="str">
        <f t="shared" si="0"/>
        <v>Buruk</v>
      </c>
      <c r="H11" s="348"/>
      <c r="I11" s="66"/>
      <c r="J11" s="67"/>
      <c r="K11" s="42"/>
      <c r="M11" s="62"/>
      <c r="N11" s="100"/>
      <c r="O11" s="101"/>
      <c r="P11" s="47"/>
      <c r="Q11" s="48"/>
      <c r="R11" s="49"/>
      <c r="S11" s="110"/>
    </row>
    <row r="12" spans="1:20" ht="17.45" customHeight="1">
      <c r="A12" s="44"/>
      <c r="B12" s="42"/>
      <c r="C12" s="60"/>
      <c r="D12" s="45" t="s">
        <v>80</v>
      </c>
      <c r="E12" s="58" t="str">
        <f>'3 PENILAIAN PERILAKU'!B12</f>
        <v>Kerjasama</v>
      </c>
      <c r="F12" s="70">
        <f>'3 PENILAIAN PERILAKU'!C12</f>
        <v>0</v>
      </c>
      <c r="G12" s="347" t="str">
        <f t="shared" si="0"/>
        <v>Buruk</v>
      </c>
      <c r="H12" s="348"/>
      <c r="I12" s="66"/>
      <c r="J12" s="67"/>
      <c r="K12" s="42"/>
      <c r="L12" s="50"/>
      <c r="M12" s="62"/>
      <c r="N12" s="100"/>
      <c r="O12" s="101"/>
      <c r="Q12" s="110"/>
      <c r="R12" s="110"/>
      <c r="S12" s="110"/>
    </row>
    <row r="13" spans="1:20" ht="17.45" customHeight="1">
      <c r="A13" s="44"/>
      <c r="B13" s="42"/>
      <c r="C13" s="60"/>
      <c r="D13" s="42" t="s">
        <v>72</v>
      </c>
      <c r="E13" s="59" t="str">
        <f>'3 PENILAIAN PERILAKU'!B13</f>
        <v>Kepemimpinan</v>
      </c>
      <c r="F13" s="70"/>
      <c r="G13" s="347"/>
      <c r="H13" s="348"/>
      <c r="I13" s="66"/>
      <c r="J13" s="67"/>
      <c r="K13" s="42"/>
      <c r="L13" s="50"/>
      <c r="M13" s="62"/>
      <c r="N13" s="100"/>
      <c r="O13" s="51"/>
      <c r="Q13" s="104"/>
      <c r="R13" s="104"/>
      <c r="S13" s="103"/>
    </row>
    <row r="14" spans="1:20" ht="17.45" customHeight="1">
      <c r="A14" s="44"/>
      <c r="B14" s="42"/>
      <c r="C14" s="60"/>
      <c r="D14" s="45" t="s">
        <v>81</v>
      </c>
      <c r="E14" s="58" t="str">
        <f>'3 PENILAIAN PERILAKU'!B14</f>
        <v>Jumlah</v>
      </c>
      <c r="F14" s="70">
        <f>'3 PENILAIAN PERILAKU'!C14</f>
        <v>0</v>
      </c>
      <c r="G14" s="347" t="s">
        <v>97</v>
      </c>
      <c r="H14" s="348"/>
      <c r="I14" s="66"/>
      <c r="J14" s="67"/>
      <c r="K14" s="42"/>
      <c r="L14" s="50"/>
      <c r="M14" s="62"/>
      <c r="N14" s="100"/>
      <c r="O14" s="51"/>
      <c r="Q14" s="5"/>
      <c r="R14" s="5"/>
      <c r="S14" s="110"/>
    </row>
    <row r="15" spans="1:20" ht="17.45" customHeight="1">
      <c r="A15" s="44"/>
      <c r="B15" s="42"/>
      <c r="C15" s="60"/>
      <c r="D15" s="42" t="s">
        <v>69</v>
      </c>
      <c r="E15" s="59" t="str">
        <f>'3 PENILAIAN PERILAKU'!B15</f>
        <v>Nilai Rata-rata</v>
      </c>
      <c r="F15" s="92">
        <f>'3 PENILAIAN PERILAKU'!C15</f>
        <v>0</v>
      </c>
      <c r="G15" s="347" t="s">
        <v>97</v>
      </c>
      <c r="H15" s="348"/>
      <c r="I15" s="68"/>
      <c r="J15" s="69"/>
      <c r="K15" s="42"/>
      <c r="L15" s="50"/>
      <c r="M15" s="62"/>
      <c r="N15" s="100"/>
      <c r="O15" s="51"/>
      <c r="Q15" s="110"/>
      <c r="R15" s="110"/>
      <c r="S15" s="110"/>
    </row>
    <row r="16" spans="1:20" ht="17.45" customHeight="1">
      <c r="A16" s="44"/>
      <c r="B16" s="42"/>
      <c r="C16" s="60"/>
      <c r="D16" s="57" t="s">
        <v>86</v>
      </c>
      <c r="E16" s="93" t="s">
        <v>94</v>
      </c>
      <c r="F16" s="94">
        <f>F15</f>
        <v>0</v>
      </c>
      <c r="G16" s="72" t="s">
        <v>101</v>
      </c>
      <c r="H16" s="71" t="s">
        <v>93</v>
      </c>
      <c r="I16" s="349">
        <f>H16*F16</f>
        <v>0</v>
      </c>
      <c r="J16" s="341"/>
      <c r="K16" s="42"/>
      <c r="L16" s="50"/>
      <c r="M16" s="62"/>
      <c r="N16" s="100"/>
      <c r="O16" s="174" t="s">
        <v>110</v>
      </c>
      <c r="Q16" s="110"/>
      <c r="R16" s="110"/>
      <c r="S16" s="110"/>
    </row>
    <row r="17" spans="1:21" ht="14.25" customHeight="1">
      <c r="A17" s="61" t="s">
        <v>41</v>
      </c>
      <c r="B17" s="352" t="s">
        <v>102</v>
      </c>
      <c r="C17" s="342"/>
      <c r="D17" s="342"/>
      <c r="E17" s="353"/>
      <c r="F17" s="353"/>
      <c r="G17" s="353"/>
      <c r="H17" s="353"/>
      <c r="I17" s="340" t="e">
        <f>SUM(I6:J16)</f>
        <v>#DIV/0!</v>
      </c>
      <c r="J17" s="341"/>
      <c r="K17" s="42"/>
      <c r="L17" s="50"/>
      <c r="M17" s="62"/>
      <c r="N17" s="100"/>
      <c r="O17" s="51"/>
      <c r="Q17" s="110"/>
      <c r="R17" s="110"/>
      <c r="S17" s="110"/>
      <c r="U17" s="1" t="s">
        <v>41</v>
      </c>
    </row>
    <row r="18" spans="1:21" ht="14.25" customHeight="1">
      <c r="A18" s="61"/>
      <c r="B18" s="354"/>
      <c r="C18" s="355"/>
      <c r="D18" s="355"/>
      <c r="E18" s="355"/>
      <c r="F18" s="355"/>
      <c r="G18" s="355"/>
      <c r="H18" s="355"/>
      <c r="I18" s="336" t="e">
        <f>IF(I17&lt;=50,"(Buruk)",IF(I17&lt;=60,"(Sedang)",IF(I17&lt;=75,"(Cukup)",IF(I17&lt;=90.99,"(Baik)","(Sangat Baik)"))))</f>
        <v>#DIV/0!</v>
      </c>
      <c r="J18" s="337"/>
      <c r="K18" s="42"/>
      <c r="L18" s="50"/>
      <c r="M18" s="73"/>
      <c r="N18" s="102"/>
      <c r="O18" s="53"/>
    </row>
    <row r="19" spans="1:21" ht="17.45" customHeight="1">
      <c r="A19" s="215" t="s">
        <v>80</v>
      </c>
      <c r="B19" s="216" t="s">
        <v>181</v>
      </c>
      <c r="C19" s="216"/>
      <c r="D19" s="54"/>
      <c r="E19" s="54"/>
      <c r="F19" s="50"/>
      <c r="G19" s="50"/>
      <c r="H19" s="54"/>
      <c r="I19" s="54"/>
      <c r="J19" s="46"/>
      <c r="K19" s="54"/>
      <c r="L19" s="50"/>
      <c r="M19" s="220" t="s">
        <v>81</v>
      </c>
      <c r="N19" s="221" t="s">
        <v>82</v>
      </c>
      <c r="O19" s="51"/>
    </row>
    <row r="20" spans="1:21" ht="17.45" customHeight="1">
      <c r="A20" s="217"/>
      <c r="B20" s="216" t="s">
        <v>182</v>
      </c>
      <c r="C20" s="216"/>
      <c r="D20" s="54"/>
      <c r="E20" s="54"/>
      <c r="F20" s="50"/>
      <c r="G20" s="50"/>
      <c r="H20" s="54"/>
      <c r="I20" s="54"/>
      <c r="J20" s="46"/>
      <c r="K20" s="54"/>
      <c r="L20" s="50"/>
      <c r="M20" s="222"/>
      <c r="N20" s="221" t="s">
        <v>83</v>
      </c>
      <c r="O20" s="51"/>
    </row>
    <row r="21" spans="1:21" ht="17.45" customHeight="1">
      <c r="A21" s="61"/>
      <c r="B21" s="50"/>
      <c r="C21" s="50"/>
      <c r="D21" s="50"/>
      <c r="E21" s="50"/>
      <c r="F21" s="50"/>
      <c r="G21" s="50"/>
      <c r="H21" s="54"/>
      <c r="I21" s="54"/>
      <c r="J21" s="46"/>
      <c r="K21" s="54"/>
      <c r="L21" s="50"/>
      <c r="M21" s="62"/>
      <c r="N21" s="50"/>
      <c r="O21" s="51"/>
    </row>
    <row r="22" spans="1:21" ht="17.45" customHeight="1">
      <c r="A22" s="61"/>
      <c r="B22" s="54"/>
      <c r="C22" s="54"/>
      <c r="D22" s="54"/>
      <c r="E22" s="54"/>
      <c r="F22" s="50"/>
      <c r="G22" s="50"/>
      <c r="H22" s="54"/>
      <c r="I22" s="54" t="s">
        <v>84</v>
      </c>
      <c r="J22" s="46"/>
      <c r="K22" s="54"/>
      <c r="L22" s="50"/>
      <c r="M22" s="62"/>
      <c r="N22" s="50"/>
      <c r="O22" s="51"/>
    </row>
    <row r="23" spans="1:21" ht="17.45" customHeight="1">
      <c r="A23" s="44"/>
      <c r="B23" s="54"/>
      <c r="C23" s="54"/>
      <c r="D23" s="54"/>
      <c r="E23" s="54"/>
      <c r="F23" s="50"/>
      <c r="G23" s="50"/>
      <c r="H23" s="54"/>
      <c r="I23" s="54"/>
      <c r="J23" s="46"/>
      <c r="K23" s="54"/>
      <c r="L23" s="50"/>
      <c r="M23" s="62"/>
      <c r="N23" s="50"/>
      <c r="O23" s="51"/>
    </row>
    <row r="24" spans="1:21" ht="17.45" customHeight="1">
      <c r="A24" s="61"/>
      <c r="B24" s="50"/>
      <c r="C24" s="50"/>
      <c r="D24" s="50"/>
      <c r="E24" s="50"/>
      <c r="F24" s="50"/>
      <c r="G24" s="50"/>
      <c r="H24" s="54"/>
      <c r="I24" s="54"/>
      <c r="J24" s="46"/>
      <c r="K24" s="54"/>
      <c r="L24" s="50"/>
      <c r="M24" s="62"/>
      <c r="N24" s="50"/>
      <c r="O24" s="51"/>
    </row>
    <row r="25" spans="1:21" ht="17.45" customHeight="1">
      <c r="A25" s="61"/>
      <c r="B25" s="54"/>
      <c r="C25" s="54"/>
      <c r="D25" s="54"/>
      <c r="E25" s="54"/>
      <c r="F25" s="50"/>
      <c r="G25" s="50"/>
      <c r="H25" s="54"/>
      <c r="I25" s="54"/>
      <c r="J25" s="46"/>
      <c r="K25" s="54"/>
      <c r="L25" s="50"/>
      <c r="M25" s="62"/>
      <c r="N25" s="50"/>
      <c r="O25" s="51"/>
    </row>
    <row r="26" spans="1:21" ht="17.45" customHeight="1">
      <c r="A26" s="61"/>
      <c r="B26" s="54"/>
      <c r="C26" s="54"/>
      <c r="D26" s="54"/>
      <c r="E26" s="54"/>
      <c r="F26" s="50"/>
      <c r="G26" s="50"/>
      <c r="H26" s="54"/>
      <c r="I26" s="54"/>
      <c r="J26" s="46"/>
      <c r="K26" s="54"/>
      <c r="L26" s="50"/>
      <c r="M26" s="62"/>
      <c r="N26" s="50"/>
      <c r="O26" s="51"/>
    </row>
    <row r="27" spans="1:21" ht="17.45" customHeight="1">
      <c r="A27" s="61"/>
      <c r="B27" s="54"/>
      <c r="C27" s="54"/>
      <c r="D27" s="54"/>
      <c r="E27" s="54"/>
      <c r="F27" s="50"/>
      <c r="G27" s="50"/>
      <c r="H27" s="54"/>
      <c r="I27" s="54"/>
      <c r="J27" s="46"/>
      <c r="K27" s="54"/>
      <c r="L27" s="50"/>
      <c r="M27" s="62"/>
      <c r="N27" s="50"/>
      <c r="O27" s="51"/>
    </row>
    <row r="28" spans="1:21" ht="17.45" customHeight="1">
      <c r="A28" s="62"/>
      <c r="B28" s="42"/>
      <c r="C28" s="42"/>
      <c r="D28" s="42"/>
      <c r="E28" s="42"/>
      <c r="F28" s="50"/>
      <c r="G28" s="50"/>
      <c r="H28" s="54"/>
      <c r="I28" s="54"/>
      <c r="J28" s="46"/>
      <c r="K28" s="54"/>
      <c r="L28" s="50"/>
      <c r="M28" s="62"/>
      <c r="N28" s="50"/>
      <c r="O28" s="51"/>
    </row>
    <row r="29" spans="1:21" ht="17.45" customHeight="1">
      <c r="A29" s="61"/>
      <c r="B29" s="54"/>
      <c r="C29" s="54"/>
      <c r="D29" s="54"/>
      <c r="E29" s="54"/>
      <c r="F29" s="50"/>
      <c r="G29" s="50"/>
      <c r="H29" s="54"/>
      <c r="I29" s="54"/>
      <c r="J29" s="46"/>
      <c r="K29" s="54"/>
      <c r="L29" s="50"/>
      <c r="M29" s="62"/>
      <c r="N29" s="50"/>
      <c r="O29" s="51"/>
    </row>
    <row r="30" spans="1:21" ht="17.45" customHeight="1">
      <c r="A30" s="61"/>
      <c r="B30" s="54"/>
      <c r="C30" s="54"/>
      <c r="D30" s="54"/>
      <c r="E30" s="54"/>
      <c r="F30" s="50"/>
      <c r="G30" s="50"/>
      <c r="H30" s="175" t="s">
        <v>98</v>
      </c>
      <c r="J30" s="46"/>
      <c r="K30" s="54"/>
      <c r="L30" s="50"/>
      <c r="M30" s="62"/>
      <c r="N30" s="50"/>
      <c r="O30" s="174" t="s">
        <v>79</v>
      </c>
    </row>
    <row r="31" spans="1:21" ht="17.45" customHeight="1">
      <c r="A31" s="63"/>
      <c r="B31" s="55"/>
      <c r="C31" s="55"/>
      <c r="D31" s="55"/>
      <c r="E31" s="55"/>
      <c r="F31" s="52"/>
      <c r="G31" s="52"/>
      <c r="H31" s="55"/>
      <c r="I31" s="55"/>
      <c r="J31" s="56"/>
      <c r="K31" s="54"/>
      <c r="L31" s="50"/>
      <c r="M31" s="73"/>
      <c r="N31" s="52"/>
      <c r="O31" s="53"/>
    </row>
    <row r="32" spans="1:21" ht="17.45" customHeight="1">
      <c r="E32" s="50"/>
      <c r="F32" s="50"/>
      <c r="G32" s="50"/>
      <c r="H32" s="54"/>
      <c r="I32" s="342" t="s">
        <v>106</v>
      </c>
      <c r="J32" s="342"/>
      <c r="K32" s="54"/>
      <c r="O32" s="111" t="s">
        <v>107</v>
      </c>
    </row>
  </sheetData>
  <mergeCells count="25">
    <mergeCell ref="B5:E5"/>
    <mergeCell ref="C8:C9"/>
    <mergeCell ref="I5:J5"/>
    <mergeCell ref="G13:H13"/>
    <mergeCell ref="A1:O1"/>
    <mergeCell ref="A3:I3"/>
    <mergeCell ref="M3:O3"/>
    <mergeCell ref="B6:E7"/>
    <mergeCell ref="I6:I7"/>
    <mergeCell ref="I18:J18"/>
    <mergeCell ref="F6:F7"/>
    <mergeCell ref="I17:J17"/>
    <mergeCell ref="I32:J32"/>
    <mergeCell ref="G6:G7"/>
    <mergeCell ref="H6:H7"/>
    <mergeCell ref="G15:H15"/>
    <mergeCell ref="I16:J16"/>
    <mergeCell ref="J6:J7"/>
    <mergeCell ref="G12:H12"/>
    <mergeCell ref="B17:H18"/>
    <mergeCell ref="G9:H9"/>
    <mergeCell ref="G10:H10"/>
    <mergeCell ref="G14:H14"/>
    <mergeCell ref="G8:H8"/>
    <mergeCell ref="G11:H11"/>
  </mergeCells>
  <phoneticPr fontId="15" type="noConversion"/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B6"/>
    </sheetView>
  </sheetViews>
  <sheetFormatPr defaultRowHeight="15"/>
  <cols>
    <col min="1" max="1" width="19.5703125" style="74" bestFit="1" customWidth="1"/>
    <col min="2" max="2" width="14.7109375" style="74" bestFit="1" customWidth="1"/>
    <col min="3" max="16384" width="9.140625" style="74"/>
  </cols>
  <sheetData>
    <row r="1" spans="1:2" ht="15.75">
      <c r="A1" s="208" t="s">
        <v>143</v>
      </c>
      <c r="B1" s="209" t="s">
        <v>152</v>
      </c>
    </row>
    <row r="2" spans="1:2">
      <c r="A2" s="208" t="s">
        <v>144</v>
      </c>
      <c r="B2" s="209" t="s">
        <v>145</v>
      </c>
    </row>
    <row r="3" spans="1:2">
      <c r="A3" s="208" t="s">
        <v>146</v>
      </c>
      <c r="B3" s="209" t="s">
        <v>147</v>
      </c>
    </row>
    <row r="4" spans="1:2" ht="15.75">
      <c r="A4" s="208" t="s">
        <v>148</v>
      </c>
      <c r="B4" s="209" t="s">
        <v>153</v>
      </c>
    </row>
    <row r="5" spans="1:2">
      <c r="A5" s="208" t="s">
        <v>149</v>
      </c>
      <c r="B5" s="209" t="s">
        <v>150</v>
      </c>
    </row>
    <row r="6" spans="1:2" ht="15.75">
      <c r="A6" s="210" t="s">
        <v>151</v>
      </c>
      <c r="B6" s="210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++Panduan Pencetakan ++</vt:lpstr>
      <vt:lpstr>1 SKP</vt:lpstr>
      <vt:lpstr>2 PENILAIAN SKP</vt:lpstr>
      <vt:lpstr>3 PENILAIAN PERILAKU</vt:lpstr>
      <vt:lpstr>4 NAMA</vt:lpstr>
      <vt:lpstr>5 NILAI SKP &amp; PERILAKU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</dc:creator>
  <cp:lastModifiedBy>adi wicaksana</cp:lastModifiedBy>
  <cp:lastPrinted>2017-09-15T08:01:25Z</cp:lastPrinted>
  <dcterms:created xsi:type="dcterms:W3CDTF">2010-10-07T03:41:24Z</dcterms:created>
  <dcterms:modified xsi:type="dcterms:W3CDTF">2017-09-15T08:02:37Z</dcterms:modified>
</cp:coreProperties>
</file>